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72.0.100.98\情報政策係\【⑭統計】\09読谷村統計書\R5       読谷村統計書発刊一件\07.ホームページ掲載用\Excel\"/>
    </mc:Choice>
  </mc:AlternateContent>
  <bookViews>
    <workbookView xWindow="0" yWindow="0" windowWidth="28800" windowHeight="11910" tabRatio="450" firstSheet="7" activeTab="18"/>
  </bookViews>
  <sheets>
    <sheet name="目次" sheetId="24" r:id="rId1"/>
    <sheet name="1" sheetId="1" r:id="rId2"/>
    <sheet name="2" sheetId="2" r:id="rId3"/>
    <sheet name="３" sheetId="3" r:id="rId4"/>
    <sheet name="4 " sheetId="22" r:id="rId5"/>
    <sheet name="５" sheetId="6" r:id="rId6"/>
    <sheet name="６" sheetId="7" r:id="rId7"/>
    <sheet name="7" sheetId="11" r:id="rId8"/>
    <sheet name="８" sheetId="12" r:id="rId9"/>
    <sheet name="９" sheetId="20" r:id="rId10"/>
    <sheet name="10" sheetId="8" r:id="rId11"/>
    <sheet name="11" sheetId="14" r:id="rId12"/>
    <sheet name="１２" sheetId="15" r:id="rId13"/>
    <sheet name="１３" sheetId="9" r:id="rId14"/>
    <sheet name="14-15-16" sheetId="10" r:id="rId15"/>
    <sheet name="17" sheetId="16" r:id="rId16"/>
    <sheet name="18" sheetId="19" r:id="rId17"/>
    <sheet name="19" sheetId="17" r:id="rId18"/>
    <sheet name="20" sheetId="18" r:id="rId19"/>
  </sheets>
  <definedNames>
    <definedName name="_xlnm.Print_Area" localSheetId="1">'1'!$A$1:$AM$85</definedName>
    <definedName name="_xlnm.Print_Area" localSheetId="10">'10'!$A$1:$M$15</definedName>
    <definedName name="_xlnm.Print_Area" localSheetId="11">'11'!$A$1:$H$26</definedName>
    <definedName name="_xlnm.Print_Area" localSheetId="12">'１２'!$A$1:$G$28</definedName>
    <definedName name="_xlnm.Print_Area" localSheetId="13">'１３'!$A$1:$N$50</definedName>
    <definedName name="_xlnm.Print_Area" localSheetId="14">'14-15-16'!$A$1:$I$59</definedName>
    <definedName name="_xlnm.Print_Area" localSheetId="15">'17'!$A$1:$D$20</definedName>
    <definedName name="_xlnm.Print_Area" localSheetId="16">'18'!$A$1:$G$27</definedName>
    <definedName name="_xlnm.Print_Area" localSheetId="17">'19'!$A$1:$G$28</definedName>
    <definedName name="_xlnm.Print_Area" localSheetId="2">'2'!$A$1:$G$27</definedName>
    <definedName name="_xlnm.Print_Area" localSheetId="18">'20'!$A$1:$U$41</definedName>
    <definedName name="_xlnm.Print_Area" localSheetId="3">'３'!$A$1:$I$31</definedName>
    <definedName name="_xlnm.Print_Area" localSheetId="4">'4 '!$A$1:$I$25</definedName>
    <definedName name="_xlnm.Print_Area" localSheetId="5">'５'!$A$1:$I$29</definedName>
    <definedName name="_xlnm.Print_Area" localSheetId="6">'６'!$A$1:$Q$27</definedName>
    <definedName name="_xlnm.Print_Area" localSheetId="7">'7'!$A$1:$F$25</definedName>
    <definedName name="_xlnm.Print_Area" localSheetId="8">'８'!$B$1:$G$19</definedName>
    <definedName name="_xlnm.Print_Area" localSheetId="9">'９'!$A$1:$AA$28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U37" i="18" l="1"/>
  <c r="T37" i="18"/>
  <c r="S37" i="18"/>
  <c r="R37" i="18"/>
  <c r="Q37" i="18"/>
  <c r="P37" i="18"/>
  <c r="O37" i="18"/>
  <c r="N37" i="18"/>
  <c r="M37" i="18"/>
  <c r="L37" i="18"/>
  <c r="K37" i="18"/>
  <c r="J37" i="18"/>
  <c r="I37" i="18"/>
  <c r="H37" i="18"/>
  <c r="G37" i="18"/>
  <c r="F37" i="18"/>
  <c r="E37" i="18"/>
  <c r="D37" i="18"/>
  <c r="U35" i="18"/>
  <c r="T35" i="18"/>
  <c r="S35" i="18"/>
  <c r="R35" i="18"/>
  <c r="Q35" i="18"/>
  <c r="P35" i="18"/>
  <c r="O35" i="18"/>
  <c r="N35" i="18"/>
  <c r="M35" i="18"/>
  <c r="L35" i="18"/>
  <c r="K35" i="18"/>
  <c r="J35" i="18"/>
  <c r="I35" i="18"/>
  <c r="H35" i="18"/>
  <c r="G35" i="18"/>
  <c r="F35" i="18"/>
  <c r="E35" i="18"/>
  <c r="D35" i="18"/>
  <c r="U34" i="18"/>
  <c r="T34" i="18"/>
  <c r="S34" i="18"/>
  <c r="R34" i="18"/>
  <c r="Q34" i="18"/>
  <c r="P34" i="18"/>
  <c r="O34" i="18"/>
  <c r="N34" i="18"/>
  <c r="M34" i="18"/>
  <c r="L34" i="18"/>
  <c r="P31" i="18"/>
  <c r="O31" i="18"/>
  <c r="N31" i="18"/>
  <c r="M31" i="18"/>
  <c r="L31" i="18"/>
  <c r="P30" i="18"/>
  <c r="O30" i="18"/>
  <c r="N30" i="18"/>
  <c r="M30" i="18"/>
  <c r="L30" i="18"/>
  <c r="P29" i="18"/>
  <c r="O29" i="18"/>
  <c r="N29" i="18"/>
  <c r="M29" i="18"/>
  <c r="L29" i="18"/>
  <c r="P28" i="18"/>
  <c r="O28" i="18"/>
  <c r="N28" i="18"/>
  <c r="M28" i="18"/>
  <c r="L28" i="18"/>
  <c r="U27" i="18"/>
  <c r="T27" i="18"/>
  <c r="S27" i="18"/>
  <c r="R27" i="18"/>
  <c r="Q27" i="18"/>
  <c r="P27" i="18"/>
  <c r="O27" i="18"/>
  <c r="N27" i="18"/>
  <c r="M27" i="18"/>
  <c r="L27" i="18"/>
  <c r="U26" i="18"/>
  <c r="T26" i="18"/>
  <c r="S26" i="18"/>
  <c r="R26" i="18"/>
  <c r="Q26" i="18"/>
  <c r="P26" i="18"/>
  <c r="O26" i="18"/>
  <c r="N26" i="18"/>
  <c r="M26" i="18"/>
  <c r="L26" i="18"/>
  <c r="U23" i="18"/>
  <c r="T23" i="18"/>
  <c r="S23" i="18"/>
  <c r="R23" i="18"/>
  <c r="Q23" i="18"/>
  <c r="P23" i="18"/>
  <c r="O23" i="18"/>
  <c r="N23" i="18"/>
  <c r="M23" i="18"/>
  <c r="L23" i="18"/>
  <c r="U20" i="18"/>
  <c r="T20" i="18"/>
  <c r="S20" i="18"/>
  <c r="R20" i="18"/>
  <c r="Q20" i="18"/>
  <c r="P20" i="18"/>
  <c r="O20" i="18"/>
  <c r="N20" i="18"/>
  <c r="M20" i="18"/>
  <c r="L20" i="18"/>
  <c r="U16" i="18"/>
  <c r="T16" i="18"/>
  <c r="S16" i="18"/>
  <c r="R16" i="18"/>
  <c r="Q16" i="18"/>
  <c r="P16" i="18"/>
  <c r="O16" i="18"/>
  <c r="N16" i="18"/>
  <c r="M16" i="18"/>
  <c r="L16" i="18"/>
  <c r="K16" i="18"/>
  <c r="J16" i="18"/>
  <c r="I16" i="18"/>
  <c r="H16" i="18"/>
  <c r="G16" i="18"/>
  <c r="F16" i="18"/>
  <c r="E16" i="18"/>
  <c r="D16" i="18"/>
  <c r="U13" i="18"/>
  <c r="T13" i="18"/>
  <c r="S13" i="18"/>
  <c r="R13" i="18"/>
  <c r="Q13" i="18"/>
  <c r="P13" i="18"/>
  <c r="O13" i="18"/>
  <c r="N13" i="18"/>
  <c r="M13" i="18"/>
  <c r="L13" i="18"/>
  <c r="U10" i="18"/>
  <c r="T10" i="18"/>
  <c r="S10" i="18"/>
  <c r="R10" i="18"/>
  <c r="Q10" i="18"/>
  <c r="P10" i="18"/>
  <c r="O10" i="18"/>
  <c r="N10" i="18"/>
  <c r="M10" i="18"/>
  <c r="L10" i="18"/>
  <c r="U6" i="18"/>
  <c r="T6" i="18"/>
  <c r="S6" i="18"/>
  <c r="R6" i="18"/>
  <c r="Q6" i="18"/>
  <c r="P6" i="18"/>
  <c r="O6" i="18"/>
  <c r="N6" i="18"/>
  <c r="M6" i="18"/>
  <c r="L6" i="18"/>
  <c r="K6" i="18"/>
  <c r="J6" i="18"/>
  <c r="I6" i="18"/>
  <c r="H6" i="18"/>
  <c r="G6" i="18"/>
  <c r="F6" i="18"/>
  <c r="E6" i="18"/>
  <c r="D6" i="18"/>
  <c r="E18" i="17"/>
  <c r="E17" i="17"/>
  <c r="E16" i="17"/>
  <c r="G25" i="19"/>
  <c r="F25" i="19"/>
  <c r="G24" i="19"/>
  <c r="F24" i="19"/>
  <c r="G23" i="19"/>
  <c r="F23" i="19"/>
  <c r="G22" i="19"/>
  <c r="F22" i="19"/>
  <c r="G21" i="19"/>
  <c r="F21" i="19"/>
  <c r="F6" i="15"/>
  <c r="B14" i="8"/>
  <c r="B13" i="8"/>
  <c r="B12" i="8"/>
  <c r="B11" i="8"/>
  <c r="B10" i="8"/>
  <c r="B9" i="8"/>
  <c r="B8" i="8"/>
  <c r="C7" i="8"/>
  <c r="B7" i="8"/>
  <c r="B6" i="8"/>
  <c r="P24" i="7"/>
  <c r="P23" i="7"/>
  <c r="P22" i="7"/>
  <c r="P21" i="7"/>
  <c r="P20" i="7"/>
  <c r="C14" i="7"/>
  <c r="C13" i="7"/>
  <c r="C25" i="3"/>
  <c r="C24" i="3"/>
  <c r="C23" i="3"/>
  <c r="C12" i="3"/>
  <c r="C11" i="3"/>
  <c r="C10" i="3"/>
  <c r="C9" i="3"/>
  <c r="C8" i="3"/>
  <c r="C7" i="3"/>
  <c r="C6" i="3"/>
  <c r="B25" i="2"/>
  <c r="B24" i="2"/>
  <c r="B23" i="2"/>
  <c r="B22" i="2"/>
  <c r="B21" i="2"/>
  <c r="B12" i="2"/>
  <c r="B11" i="2"/>
  <c r="B10" i="2"/>
  <c r="B9" i="2"/>
  <c r="B8" i="2"/>
  <c r="B7" i="2"/>
  <c r="B6" i="2"/>
  <c r="AM63" i="1"/>
  <c r="AL63" i="1"/>
  <c r="AK63" i="1"/>
  <c r="AJ63" i="1"/>
  <c r="AI63" i="1"/>
  <c r="AH63" i="1"/>
  <c r="AG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M63" i="1"/>
  <c r="L63" i="1"/>
  <c r="K63" i="1"/>
  <c r="J63" i="1"/>
  <c r="I63" i="1"/>
  <c r="H63" i="1"/>
  <c r="G63" i="1"/>
  <c r="F63" i="1"/>
  <c r="E63" i="1"/>
  <c r="D63" i="1"/>
  <c r="C63" i="1"/>
  <c r="AM60" i="1"/>
  <c r="AL60" i="1"/>
  <c r="AK60" i="1"/>
  <c r="AJ60" i="1"/>
  <c r="AI60" i="1"/>
  <c r="AH60" i="1"/>
  <c r="AG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M60" i="1"/>
  <c r="L60" i="1"/>
  <c r="K60" i="1"/>
  <c r="J60" i="1"/>
  <c r="I60" i="1"/>
  <c r="H60" i="1"/>
  <c r="G60" i="1"/>
  <c r="F60" i="1"/>
  <c r="E60" i="1"/>
  <c r="D60" i="1"/>
  <c r="C60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J54" i="1"/>
  <c r="I54" i="1"/>
  <c r="H54" i="1"/>
  <c r="G54" i="1"/>
  <c r="F54" i="1"/>
  <c r="E54" i="1"/>
  <c r="D54" i="1"/>
  <c r="C54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AL45" i="1"/>
  <c r="AJ45" i="1"/>
  <c r="AI45" i="1"/>
  <c r="AH45" i="1"/>
  <c r="AG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</calcChain>
</file>

<file path=xl/sharedStrings.xml><?xml version="1.0" encoding="utf-8"?>
<sst xmlns="http://schemas.openxmlformats.org/spreadsheetml/2006/main" count="1421" uniqueCount="395">
  <si>
    <t>８　福祉・保険及び老人医療</t>
    <rPh sb="5" eb="7">
      <t>ホケン</t>
    </rPh>
    <rPh sb="7" eb="8">
      <t>オヨ</t>
    </rPh>
    <rPh sb="9" eb="11">
      <t>ロウジン</t>
    </rPh>
    <rPh sb="11" eb="13">
      <t>イリョウ</t>
    </rPh>
    <phoneticPr fontId="3"/>
  </si>
  <si>
    <t>65歳</t>
    <rPh sb="2" eb="3">
      <t>サイ</t>
    </rPh>
    <phoneticPr fontId="3"/>
  </si>
  <si>
    <t>◆　保　健</t>
    <rPh sb="2" eb="3">
      <t>ホ</t>
    </rPh>
    <rPh sb="4" eb="5">
      <t>ケン</t>
    </rPh>
    <phoneticPr fontId="3"/>
  </si>
  <si>
    <t>水痘</t>
    <rPh sb="0" eb="2">
      <t>スイトウ</t>
    </rPh>
    <phoneticPr fontId="3"/>
  </si>
  <si>
    <t>38</t>
  </si>
  <si>
    <t>資料：健康推進課</t>
    <rPh sb="0" eb="2">
      <t>シリョウ</t>
    </rPh>
    <rPh sb="3" eb="5">
      <t>ケンコウ</t>
    </rPh>
    <rPh sb="5" eb="8">
      <t>スイシンカ</t>
    </rPh>
    <phoneticPr fontId="3"/>
  </si>
  <si>
    <t>年末登録
患者数
（別掲）</t>
    <rPh sb="0" eb="2">
      <t>ネンマツ</t>
    </rPh>
    <rPh sb="2" eb="4">
      <t>トウロク</t>
    </rPh>
    <rPh sb="10" eb="12">
      <t>ベッケイ</t>
    </rPh>
    <phoneticPr fontId="3"/>
  </si>
  <si>
    <t>1歳6ヶ月健診</t>
    <rPh sb="5" eb="6">
      <t>ケン</t>
    </rPh>
    <phoneticPr fontId="23"/>
  </si>
  <si>
    <t>単位：人、％</t>
    <rPh sb="0" eb="2">
      <t>タンイ</t>
    </rPh>
    <rPh sb="3" eb="4">
      <t>ヒト</t>
    </rPh>
    <phoneticPr fontId="3"/>
  </si>
  <si>
    <t>資料：診療所</t>
    <rPh sb="0" eb="2">
      <t>シリョウ</t>
    </rPh>
    <phoneticPr fontId="3"/>
  </si>
  <si>
    <t>小児</t>
    <rPh sb="0" eb="2">
      <t>ショウニ</t>
    </rPh>
    <phoneticPr fontId="3"/>
  </si>
  <si>
    <t>結 核</t>
  </si>
  <si>
    <t>年度</t>
  </si>
  <si>
    <t>12(7)</t>
  </si>
  <si>
    <t>資料：健康推進課</t>
    <rPh sb="0" eb="2">
      <t>シリョウ</t>
    </rPh>
    <rPh sb="3" eb="5">
      <t>ケンコウ</t>
    </rPh>
    <rPh sb="5" eb="7">
      <t>スイシン</t>
    </rPh>
    <rPh sb="7" eb="8">
      <t>カ</t>
    </rPh>
    <phoneticPr fontId="23"/>
  </si>
  <si>
    <t>定　　　期　　　予　　　防　　　接　　　種</t>
  </si>
  <si>
    <t>小児肺炎球菌</t>
    <rPh sb="0" eb="2">
      <t>ショウニ</t>
    </rPh>
    <rPh sb="2" eb="4">
      <t>ハイエン</t>
    </rPh>
    <rPh sb="4" eb="6">
      <t>キュウキン</t>
    </rPh>
    <phoneticPr fontId="3"/>
  </si>
  <si>
    <t>種類</t>
  </si>
  <si>
    <t>区分</t>
    <rPh sb="0" eb="2">
      <t>クブン</t>
    </rPh>
    <phoneticPr fontId="3"/>
  </si>
  <si>
    <t>不燃物</t>
    <rPh sb="0" eb="3">
      <t>フネンブツ</t>
    </rPh>
    <phoneticPr fontId="3"/>
  </si>
  <si>
    <t>日本脳炎</t>
    <rPh sb="0" eb="2">
      <t>ニホン</t>
    </rPh>
    <rPh sb="2" eb="4">
      <t>ノウエン</t>
    </rPh>
    <phoneticPr fontId="3"/>
  </si>
  <si>
    <t>(１７)　読谷村火葬場使用状況の推移</t>
    <rPh sb="5" eb="8">
      <t>ヨミタンソン</t>
    </rPh>
    <rPh sb="8" eb="11">
      <t>カソウバ</t>
    </rPh>
    <rPh sb="11" eb="13">
      <t>シヨウ</t>
    </rPh>
    <rPh sb="13" eb="15">
      <t>ジョウキョウ</t>
    </rPh>
    <rPh sb="16" eb="18">
      <t>スイイ</t>
    </rPh>
    <phoneticPr fontId="3"/>
  </si>
  <si>
    <t xml:space="preserve"> 9</t>
  </si>
  <si>
    <t>ポリオ</t>
  </si>
  <si>
    <t>国・県施設</t>
    <rPh sb="0" eb="1">
      <t>クニ</t>
    </rPh>
    <rPh sb="2" eb="3">
      <t>ケン</t>
    </rPh>
    <rPh sb="3" eb="5">
      <t>シセツ</t>
    </rPh>
    <phoneticPr fontId="3"/>
  </si>
  <si>
    <t>調定額</t>
  </si>
  <si>
    <t>直搬入無料</t>
    <rPh sb="0" eb="1">
      <t>チョク</t>
    </rPh>
    <rPh sb="1" eb="3">
      <t>ハンニュウ</t>
    </rPh>
    <rPh sb="3" eb="5">
      <t>ムリョウ</t>
    </rPh>
    <phoneticPr fontId="3"/>
  </si>
  <si>
    <t>DPT</t>
  </si>
  <si>
    <t>DT</t>
  </si>
  <si>
    <t>平成5年度</t>
    <rPh sb="0" eb="2">
      <t>ヘイセイ</t>
    </rPh>
    <phoneticPr fontId="23"/>
  </si>
  <si>
    <t>7</t>
  </si>
  <si>
    <t>麻疹
ﾊｼｶ</t>
  </si>
  <si>
    <t>高齢者</t>
    <rPh sb="0" eb="3">
      <t>コウレイシャ</t>
    </rPh>
    <phoneticPr fontId="3"/>
  </si>
  <si>
    <t>3回</t>
    <rPh sb="1" eb="2">
      <t>カイ</t>
    </rPh>
    <phoneticPr fontId="3"/>
  </si>
  <si>
    <t>5</t>
  </si>
  <si>
    <t>風疹
3日ﾊｼｶ</t>
  </si>
  <si>
    <t>実施者数</t>
  </si>
  <si>
    <t>日本脳炎</t>
  </si>
  <si>
    <t>(4)</t>
  </si>
  <si>
    <t>1回</t>
  </si>
  <si>
    <t>平成4年度</t>
    <rPh sb="0" eb="2">
      <t>ヘイセイ</t>
    </rPh>
    <phoneticPr fontId="23"/>
  </si>
  <si>
    <t>薬局及び医薬品販売業許可施設数</t>
    <rPh sb="0" eb="2">
      <t>ヤッキョク</t>
    </rPh>
    <rPh sb="2" eb="3">
      <t>オヨ</t>
    </rPh>
    <rPh sb="4" eb="7">
      <t>イヤクヒン</t>
    </rPh>
    <rPh sb="7" eb="10">
      <t>ハンバイギョウ</t>
    </rPh>
    <rPh sb="10" eb="12">
      <t>キョカ</t>
    </rPh>
    <rPh sb="12" eb="14">
      <t>シセツ</t>
    </rPh>
    <rPh sb="14" eb="15">
      <t>スウ</t>
    </rPh>
    <phoneticPr fontId="3"/>
  </si>
  <si>
    <t>村　内</t>
    <rPh sb="0" eb="1">
      <t>ムラ</t>
    </rPh>
    <rPh sb="2" eb="3">
      <t>ナイ</t>
    </rPh>
    <phoneticPr fontId="3"/>
  </si>
  <si>
    <t>2回</t>
  </si>
  <si>
    <t>3回</t>
  </si>
  <si>
    <t>追加</t>
  </si>
  <si>
    <t>対象者数</t>
  </si>
  <si>
    <t>率</t>
  </si>
  <si>
    <t>平成6年度</t>
    <rPh sb="0" eb="2">
      <t>ヘイセイ</t>
    </rPh>
    <phoneticPr fontId="23"/>
  </si>
  <si>
    <t>年度</t>
    <rPh sb="0" eb="2">
      <t>ネンド</t>
    </rPh>
    <phoneticPr fontId="3"/>
  </si>
  <si>
    <t>平成7年度</t>
    <rPh sb="0" eb="2">
      <t>ヘイセイ</t>
    </rPh>
    <rPh sb="3" eb="4">
      <t>ネン</t>
    </rPh>
    <rPh sb="4" eb="5">
      <t>ド</t>
    </rPh>
    <phoneticPr fontId="3"/>
  </si>
  <si>
    <t>平成</t>
    <rPh sb="0" eb="2">
      <t>ヘイセイ</t>
    </rPh>
    <phoneticPr fontId="3"/>
  </si>
  <si>
    <t>対象者数</t>
    <rPh sb="0" eb="3">
      <t>タイショウシャ</t>
    </rPh>
    <rPh sb="3" eb="4">
      <t>スウ</t>
    </rPh>
    <phoneticPr fontId="3"/>
  </si>
  <si>
    <t>実施者数</t>
    <rPh sb="0" eb="2">
      <t>ジッシ</t>
    </rPh>
    <rPh sb="2" eb="3">
      <t>シャ</t>
    </rPh>
    <rPh sb="3" eb="4">
      <t>スウ</t>
    </rPh>
    <phoneticPr fontId="3"/>
  </si>
  <si>
    <t>2期</t>
    <rPh sb="1" eb="2">
      <t>キ</t>
    </rPh>
    <phoneticPr fontId="3"/>
  </si>
  <si>
    <t>率</t>
    <rPh sb="0" eb="1">
      <t>リツ</t>
    </rPh>
    <phoneticPr fontId="3"/>
  </si>
  <si>
    <t>ヒブ</t>
  </si>
  <si>
    <t>肺炎球菌</t>
    <rPh sb="0" eb="2">
      <t>ハイエン</t>
    </rPh>
    <rPh sb="2" eb="4">
      <t>キュウキン</t>
    </rPh>
    <phoneticPr fontId="3"/>
  </si>
  <si>
    <t>読谷村</t>
    <rPh sb="0" eb="3">
      <t>ヨミタンソン</t>
    </rPh>
    <phoneticPr fontId="3"/>
  </si>
  <si>
    <t>令和</t>
    <rPh sb="0" eb="2">
      <t>レイワ</t>
    </rPh>
    <phoneticPr fontId="3"/>
  </si>
  <si>
    <t>-</t>
  </si>
  <si>
    <t>2回</t>
    <rPh sb="1" eb="2">
      <t>カイ</t>
    </rPh>
    <phoneticPr fontId="3"/>
  </si>
  <si>
    <t>1期</t>
    <rPh sb="1" eb="2">
      <t>キ</t>
    </rPh>
    <phoneticPr fontId="3"/>
  </si>
  <si>
    <t>1回</t>
    <rPh sb="1" eb="2">
      <t>カイ</t>
    </rPh>
    <phoneticPr fontId="3"/>
  </si>
  <si>
    <t>追加</t>
    <rPh sb="0" eb="2">
      <t>ツイカ</t>
    </rPh>
    <phoneticPr fontId="3"/>
  </si>
  <si>
    <t>不活化ポリオ</t>
    <rPh sb="0" eb="1">
      <t>フ</t>
    </rPh>
    <rPh sb="1" eb="3">
      <t>カツカ</t>
    </rPh>
    <phoneticPr fontId="3"/>
  </si>
  <si>
    <t>※MR（麻疹、風疹）二種混合ワクチンに変更</t>
    <rPh sb="4" eb="6">
      <t>マシン</t>
    </rPh>
    <rPh sb="7" eb="9">
      <t>フウシン</t>
    </rPh>
    <rPh sb="10" eb="12">
      <t>ニシュ</t>
    </rPh>
    <rPh sb="12" eb="14">
      <t>コンゴウ</t>
    </rPh>
    <rPh sb="19" eb="21">
      <t>ヘンコウ</t>
    </rPh>
    <phoneticPr fontId="3"/>
  </si>
  <si>
    <t>子宮ガン検診</t>
  </si>
  <si>
    <t>４種混合</t>
    <rPh sb="1" eb="2">
      <t>シュ</t>
    </rPh>
    <rPh sb="2" eb="4">
      <t>コンゴウ</t>
    </rPh>
    <phoneticPr fontId="3"/>
  </si>
  <si>
    <t>単位：ℓ</t>
    <rPh sb="0" eb="2">
      <t>タンイ</t>
    </rPh>
    <phoneticPr fontId="3"/>
  </si>
  <si>
    <t>65歳以上</t>
    <rPh sb="2" eb="5">
      <t>サイイジョウ</t>
    </rPh>
    <phoneticPr fontId="3"/>
  </si>
  <si>
    <t>令和４年度</t>
    <rPh sb="0" eb="2">
      <t>レイワ</t>
    </rPh>
    <rPh sb="3" eb="5">
      <t>ネンド</t>
    </rPh>
    <phoneticPr fontId="3"/>
  </si>
  <si>
    <t>MR</t>
  </si>
  <si>
    <t>平成8年度</t>
    <rPh sb="0" eb="2">
      <t>ヘイセイ</t>
    </rPh>
    <rPh sb="3" eb="5">
      <t>ネンド</t>
    </rPh>
    <phoneticPr fontId="3"/>
  </si>
  <si>
    <t>HPV</t>
  </si>
  <si>
    <t>BCG</t>
  </si>
  <si>
    <t>インフルエンザ</t>
  </si>
  <si>
    <t>平成12年度</t>
    <rPh sb="0" eb="2">
      <t>ヘイセイ</t>
    </rPh>
    <rPh sb="4" eb="6">
      <t>ネンド</t>
    </rPh>
    <phoneticPr fontId="23"/>
  </si>
  <si>
    <t>(１０)　医療及び医療関係施設</t>
  </si>
  <si>
    <t>※医師は委託契約のため非正規</t>
    <rPh sb="1" eb="3">
      <t>イシ</t>
    </rPh>
    <rPh sb="4" eb="6">
      <t>イタク</t>
    </rPh>
    <rPh sb="6" eb="8">
      <t>ケイヤク</t>
    </rPh>
    <rPh sb="11" eb="12">
      <t>ヒ</t>
    </rPh>
    <rPh sb="12" eb="14">
      <t>セイキ</t>
    </rPh>
    <phoneticPr fontId="3"/>
  </si>
  <si>
    <t>65歳未満</t>
    <rPh sb="2" eb="3">
      <t>サイ</t>
    </rPh>
    <rPh sb="3" eb="5">
      <t>ミマン</t>
    </rPh>
    <phoneticPr fontId="3"/>
  </si>
  <si>
    <t>65歳以上</t>
    <rPh sb="2" eb="3">
      <t>サイ</t>
    </rPh>
    <rPh sb="3" eb="5">
      <t>イジョウ</t>
    </rPh>
    <phoneticPr fontId="3"/>
  </si>
  <si>
    <t>Ｂ型肝炎</t>
    <rPh sb="1" eb="2">
      <t>ガタ</t>
    </rPh>
    <rPh sb="2" eb="4">
      <t>カンエン</t>
    </rPh>
    <phoneticPr fontId="3"/>
  </si>
  <si>
    <t>平成8年度</t>
    <rPh sb="0" eb="2">
      <t>ヘイセイ</t>
    </rPh>
    <rPh sb="3" eb="4">
      <t>ネン</t>
    </rPh>
    <rPh sb="4" eb="5">
      <t>ド</t>
    </rPh>
    <phoneticPr fontId="3"/>
  </si>
  <si>
    <t>乳ガン検診</t>
  </si>
  <si>
    <t>胃疾患</t>
  </si>
  <si>
    <t>儀　間</t>
    <rPh sb="0" eb="1">
      <t>ギ</t>
    </rPh>
    <rPh sb="2" eb="3">
      <t>カン</t>
    </rPh>
    <phoneticPr fontId="3"/>
  </si>
  <si>
    <t>※H２５年４月よりヒブワクチン、小児用肺炎球菌ワクチン、ヒトパピローマウイルスワクチン（HPV）が定期接種化</t>
    <rPh sb="4" eb="5">
      <t>ネン</t>
    </rPh>
    <rPh sb="6" eb="7">
      <t>ガツ</t>
    </rPh>
    <rPh sb="16" eb="18">
      <t>ショウニ</t>
    </rPh>
    <rPh sb="18" eb="19">
      <t>ヨウ</t>
    </rPh>
    <rPh sb="19" eb="21">
      <t>ハイエン</t>
    </rPh>
    <rPh sb="21" eb="23">
      <t>キュウキン</t>
    </rPh>
    <rPh sb="49" eb="51">
      <t>テイキ</t>
    </rPh>
    <rPh sb="51" eb="54">
      <t>セッシュカ</t>
    </rPh>
    <phoneticPr fontId="3"/>
  </si>
  <si>
    <t>※H２６年１０月より水痘ワクチン、高齢者用肺炎球菌ワクチンが定期接種化</t>
    <rPh sb="4" eb="5">
      <t>ネン</t>
    </rPh>
    <rPh sb="7" eb="8">
      <t>ガツ</t>
    </rPh>
    <rPh sb="10" eb="12">
      <t>スイトウ</t>
    </rPh>
    <rPh sb="17" eb="21">
      <t>コウレイシャヨウ</t>
    </rPh>
    <rPh sb="21" eb="23">
      <t>ハイエン</t>
    </rPh>
    <rPh sb="23" eb="25">
      <t>キュウキン</t>
    </rPh>
    <rPh sb="30" eb="32">
      <t>テイキ</t>
    </rPh>
    <rPh sb="32" eb="35">
      <t>セッシュカ</t>
    </rPh>
    <phoneticPr fontId="3"/>
  </si>
  <si>
    <t>※H２８年１０月よりＢ型肝炎ワクチンが定期接種化</t>
    <rPh sb="4" eb="5">
      <t>ネン</t>
    </rPh>
    <rPh sb="7" eb="8">
      <t>ガツ</t>
    </rPh>
    <rPh sb="11" eb="12">
      <t>ガタ</t>
    </rPh>
    <rPh sb="12" eb="14">
      <t>カンエン</t>
    </rPh>
    <rPh sb="19" eb="21">
      <t>テイキ</t>
    </rPh>
    <rPh sb="21" eb="24">
      <t>セッシュカ</t>
    </rPh>
    <phoneticPr fontId="3"/>
  </si>
  <si>
    <t>平成31年度</t>
    <rPh sb="0" eb="2">
      <t>ヘイセイ</t>
    </rPh>
    <rPh sb="4" eb="6">
      <t>ネンド</t>
    </rPh>
    <phoneticPr fontId="3"/>
  </si>
  <si>
    <t>(７)年度別患者数の推移</t>
  </si>
  <si>
    <t>(２)　がん検診受診者の推移</t>
  </si>
  <si>
    <t>単位：人</t>
    <rPh sb="0" eb="2">
      <t>タンイ</t>
    </rPh>
    <rPh sb="3" eb="4">
      <t>ヒト</t>
    </rPh>
    <phoneticPr fontId="3"/>
  </si>
  <si>
    <t>区分</t>
  </si>
  <si>
    <t>（１４）国保特定健診受診率の推移</t>
    <rPh sb="4" eb="6">
      <t>コクホ</t>
    </rPh>
    <rPh sb="6" eb="8">
      <t>トクテイ</t>
    </rPh>
    <rPh sb="8" eb="10">
      <t>ケンシン</t>
    </rPh>
    <rPh sb="10" eb="12">
      <t>ジュシン</t>
    </rPh>
    <rPh sb="12" eb="13">
      <t>リツ</t>
    </rPh>
    <rPh sb="14" eb="16">
      <t>スイイ</t>
    </rPh>
    <phoneticPr fontId="3"/>
  </si>
  <si>
    <t>検　　　　　　診　　　　　　名</t>
  </si>
  <si>
    <t>総　計</t>
  </si>
  <si>
    <t>5(2)</t>
  </si>
  <si>
    <t>胃ガン検診</t>
  </si>
  <si>
    <t>肺ガン・結核検診</t>
    <rPh sb="4" eb="6">
      <t>ケッカク</t>
    </rPh>
    <phoneticPr fontId="3"/>
  </si>
  <si>
    <t>大腸ガン検診</t>
  </si>
  <si>
    <t>平成4年度</t>
    <rPh sb="0" eb="2">
      <t>ヘイセイ</t>
    </rPh>
    <rPh sb="3" eb="5">
      <t>ネンド</t>
    </rPh>
    <phoneticPr fontId="23"/>
  </si>
  <si>
    <t>上　地</t>
    <rPh sb="0" eb="1">
      <t>ウエ</t>
    </rPh>
    <rPh sb="2" eb="3">
      <t>チ</t>
    </rPh>
    <phoneticPr fontId="3"/>
  </si>
  <si>
    <t>平成5年度</t>
    <rPh sb="0" eb="2">
      <t>ヘイセイ</t>
    </rPh>
    <rPh sb="3" eb="5">
      <t>ネンド</t>
    </rPh>
    <phoneticPr fontId="23"/>
  </si>
  <si>
    <t>7(4)</t>
  </si>
  <si>
    <t>平成6年度</t>
    <rPh sb="0" eb="2">
      <t>ヘイセイ</t>
    </rPh>
    <rPh sb="3" eb="5">
      <t>ネンド</t>
    </rPh>
    <phoneticPr fontId="23"/>
  </si>
  <si>
    <t>2</t>
  </si>
  <si>
    <t>平成9年度</t>
    <rPh sb="0" eb="2">
      <t>ヘイセイ</t>
    </rPh>
    <rPh sb="3" eb="4">
      <t>ネン</t>
    </rPh>
    <rPh sb="4" eb="5">
      <t>ド</t>
    </rPh>
    <phoneticPr fontId="3"/>
  </si>
  <si>
    <t>平成10年度</t>
    <rPh sb="0" eb="2">
      <t>ヘイセイ</t>
    </rPh>
    <rPh sb="4" eb="6">
      <t>ネンド</t>
    </rPh>
    <phoneticPr fontId="3"/>
  </si>
  <si>
    <t>既存
薬種</t>
    <rPh sb="0" eb="2">
      <t>キゾン</t>
    </rPh>
    <rPh sb="3" eb="4">
      <t>クスリ</t>
    </rPh>
    <rPh sb="4" eb="5">
      <t>シュ</t>
    </rPh>
    <phoneticPr fontId="3"/>
  </si>
  <si>
    <t>平成11年度</t>
    <rPh sb="0" eb="2">
      <t>ヘイセイ</t>
    </rPh>
    <rPh sb="4" eb="6">
      <t>ネンド</t>
    </rPh>
    <phoneticPr fontId="3"/>
  </si>
  <si>
    <t>平成12年度</t>
    <rPh sb="0" eb="2">
      <t>ヘイセイ</t>
    </rPh>
    <rPh sb="4" eb="6">
      <t>ネンド</t>
    </rPh>
    <phoneticPr fontId="3"/>
  </si>
  <si>
    <t>直営</t>
    <rPh sb="0" eb="2">
      <t>チョクエイ</t>
    </rPh>
    <phoneticPr fontId="3"/>
  </si>
  <si>
    <t>35</t>
  </si>
  <si>
    <t>令和２年度</t>
    <rPh sb="0" eb="2">
      <t>レイワ</t>
    </rPh>
    <rPh sb="3" eb="5">
      <t>ネンド</t>
    </rPh>
    <phoneticPr fontId="3"/>
  </si>
  <si>
    <t>36</t>
  </si>
  <si>
    <t>※１　H28年度から胃内視鏡も受診者として計上。</t>
    <rPh sb="6" eb="8">
      <t>ネンド</t>
    </rPh>
    <rPh sb="10" eb="11">
      <t>イ</t>
    </rPh>
    <rPh sb="11" eb="14">
      <t>ナイシキョウ</t>
    </rPh>
    <rPh sb="15" eb="17">
      <t>ジュシン</t>
    </rPh>
    <rPh sb="17" eb="18">
      <t>シャ</t>
    </rPh>
    <rPh sb="21" eb="23">
      <t>ケイジョウ</t>
    </rPh>
    <phoneticPr fontId="3"/>
  </si>
  <si>
    <t>資料：地域保健報告/保健所活動概況</t>
    <rPh sb="0" eb="2">
      <t>シリョウ</t>
    </rPh>
    <rPh sb="3" eb="5">
      <t>チイキ</t>
    </rPh>
    <rPh sb="5" eb="7">
      <t>ホケン</t>
    </rPh>
    <rPh sb="7" eb="9">
      <t>ホウコク</t>
    </rPh>
    <rPh sb="10" eb="13">
      <t>ホケンショ</t>
    </rPh>
    <rPh sb="13" eb="15">
      <t>カツドウ</t>
    </rPh>
    <rPh sb="15" eb="17">
      <t>ガイキョウ</t>
    </rPh>
    <phoneticPr fontId="23"/>
  </si>
  <si>
    <t>不納欠損額</t>
  </si>
  <si>
    <t>牧原</t>
    <rPh sb="0" eb="2">
      <t>マキバル</t>
    </rPh>
    <phoneticPr fontId="3"/>
  </si>
  <si>
    <t xml:space="preserve"> </t>
  </si>
  <si>
    <t>大添</t>
    <rPh sb="0" eb="2">
      <t>オオソエ</t>
    </rPh>
    <phoneticPr fontId="3"/>
  </si>
  <si>
    <t>平成7年度</t>
    <rPh sb="0" eb="2">
      <t>ヘイセイ</t>
    </rPh>
    <rPh sb="3" eb="5">
      <t>ネンド</t>
    </rPh>
    <phoneticPr fontId="3"/>
  </si>
  <si>
    <t>平成9年度</t>
    <rPh sb="0" eb="2">
      <t>ヘイセイ</t>
    </rPh>
    <rPh sb="3" eb="5">
      <t>ネンド</t>
    </rPh>
    <phoneticPr fontId="3"/>
  </si>
  <si>
    <t>※24年度なし</t>
    <rPh sb="3" eb="4">
      <t>ネン</t>
    </rPh>
    <rPh sb="4" eb="5">
      <t>ド</t>
    </rPh>
    <phoneticPr fontId="3"/>
  </si>
  <si>
    <t>令和３年度</t>
    <rPh sb="0" eb="2">
      <t>レイワ</t>
    </rPh>
    <rPh sb="3" eb="5">
      <t>ネンド</t>
    </rPh>
    <phoneticPr fontId="3"/>
  </si>
  <si>
    <t>単位：人、％</t>
    <rPh sb="0" eb="2">
      <t>タンイ</t>
    </rPh>
    <rPh sb="3" eb="4">
      <t>ニン</t>
    </rPh>
    <phoneticPr fontId="3"/>
  </si>
  <si>
    <t>(１８)　し尿処分及びゴミ処理状況の推移</t>
  </si>
  <si>
    <t>※令和２～４年の集計結果は未だ</t>
    <rPh sb="1" eb="2">
      <t>レイ</t>
    </rPh>
    <rPh sb="2" eb="3">
      <t>カズ</t>
    </rPh>
    <rPh sb="6" eb="7">
      <t>ネン</t>
    </rPh>
    <rPh sb="8" eb="10">
      <t>シュウケイ</t>
    </rPh>
    <rPh sb="10" eb="12">
      <t>ケッカ</t>
    </rPh>
    <rPh sb="13" eb="14">
      <t>マ</t>
    </rPh>
    <phoneticPr fontId="3"/>
  </si>
  <si>
    <t>合　計</t>
    <rPh sb="0" eb="1">
      <t>ゴウ</t>
    </rPh>
    <rPh sb="2" eb="3">
      <t>ケイ</t>
    </rPh>
    <phoneticPr fontId="3"/>
  </si>
  <si>
    <t>老　衰</t>
  </si>
  <si>
    <t>　令和元年（H31）集計結果が令和５年３月発行。</t>
    <rPh sb="1" eb="3">
      <t>レイワ</t>
    </rPh>
    <rPh sb="3" eb="5">
      <t>ガンネン</t>
    </rPh>
    <rPh sb="10" eb="12">
      <t>シュウケイ</t>
    </rPh>
    <rPh sb="12" eb="14">
      <t>ケッカ</t>
    </rPh>
    <rPh sb="15" eb="17">
      <t>レイワ</t>
    </rPh>
    <rPh sb="18" eb="19">
      <t>ネン</t>
    </rPh>
    <rPh sb="20" eb="21">
      <t>ガツ</t>
    </rPh>
    <rPh sb="21" eb="23">
      <t>ハッコウ</t>
    </rPh>
    <phoneticPr fontId="3"/>
  </si>
  <si>
    <t>診　療　日　数</t>
  </si>
  <si>
    <t>(８)通所リハビリテーションの利用者状況</t>
    <rPh sb="3" eb="5">
      <t>ツウショ</t>
    </rPh>
    <rPh sb="15" eb="18">
      <t>リヨウシャ</t>
    </rPh>
    <rPh sb="18" eb="20">
      <t>ジョウキョウ</t>
    </rPh>
    <phoneticPr fontId="3"/>
  </si>
  <si>
    <t>総数</t>
    <rPh sb="0" eb="2">
      <t>ソウスウ</t>
    </rPh>
    <phoneticPr fontId="3"/>
  </si>
  <si>
    <t>古布</t>
    <rPh sb="0" eb="2">
      <t>コフ</t>
    </rPh>
    <phoneticPr fontId="3"/>
  </si>
  <si>
    <t>　　活動性肺結核（要医療）</t>
    <rPh sb="2" eb="5">
      <t>カツドウセイ</t>
    </rPh>
    <rPh sb="5" eb="8">
      <t>ハイケッカク</t>
    </rPh>
    <rPh sb="9" eb="10">
      <t>ヨウ</t>
    </rPh>
    <rPh sb="10" eb="12">
      <t>イリョウ</t>
    </rPh>
    <phoneticPr fontId="3"/>
  </si>
  <si>
    <t>活動性
肺外結核
（要医療）</t>
    <rPh sb="0" eb="3">
      <t>カツドウセイ</t>
    </rPh>
    <phoneticPr fontId="3"/>
  </si>
  <si>
    <t>初感染結核
（別掲）</t>
    <rPh sb="0" eb="1">
      <t>ハツ</t>
    </rPh>
    <rPh sb="1" eb="3">
      <t>カンセン</t>
    </rPh>
    <rPh sb="3" eb="5">
      <t>ケッカク</t>
    </rPh>
    <phoneticPr fontId="3"/>
  </si>
  <si>
    <t>28</t>
  </si>
  <si>
    <t>合計</t>
    <rPh sb="0" eb="2">
      <t>ゴウケイ</t>
    </rPh>
    <phoneticPr fontId="3"/>
  </si>
  <si>
    <t>9</t>
  </si>
  <si>
    <t>感染性</t>
    <rPh sb="0" eb="2">
      <t>カンセン</t>
    </rPh>
    <rPh sb="2" eb="3">
      <t>セイ</t>
    </rPh>
    <phoneticPr fontId="3"/>
  </si>
  <si>
    <t>菌陰性</t>
    <rPh sb="0" eb="1">
      <t>キン</t>
    </rPh>
    <rPh sb="1" eb="3">
      <t>インセイ</t>
    </rPh>
    <phoneticPr fontId="3"/>
  </si>
  <si>
    <t>喀痰塗抹陽性</t>
    <rPh sb="0" eb="1">
      <t>カク</t>
    </rPh>
    <rPh sb="1" eb="2">
      <t>タン</t>
    </rPh>
    <rPh sb="2" eb="3">
      <t>ト</t>
    </rPh>
    <rPh sb="3" eb="4">
      <t>マツ</t>
    </rPh>
    <rPh sb="4" eb="6">
      <t>ヨウセイ</t>
    </rPh>
    <phoneticPr fontId="3"/>
  </si>
  <si>
    <t>その他の菌陽性</t>
    <rPh sb="0" eb="3">
      <t>ソノタ</t>
    </rPh>
    <rPh sb="4" eb="5">
      <t>キン</t>
    </rPh>
    <rPh sb="5" eb="7">
      <t>ヨウセイ</t>
    </rPh>
    <phoneticPr fontId="3"/>
  </si>
  <si>
    <t>34(20)</t>
  </si>
  <si>
    <t>平成4年度</t>
    <rPh sb="0" eb="2">
      <t>ヘイセイ</t>
    </rPh>
    <rPh sb="3" eb="4">
      <t>ネン</t>
    </rPh>
    <rPh sb="4" eb="5">
      <t>ド</t>
    </rPh>
    <phoneticPr fontId="3"/>
  </si>
  <si>
    <t>（１２)　診療所特別会計決算の状況（歳出）</t>
  </si>
  <si>
    <t>平成5年度</t>
    <rPh sb="0" eb="2">
      <t>ヘイセイ</t>
    </rPh>
    <rPh sb="3" eb="4">
      <t>ネン</t>
    </rPh>
    <rPh sb="4" eb="5">
      <t>ド</t>
    </rPh>
    <phoneticPr fontId="3"/>
  </si>
  <si>
    <t>平成6年度</t>
    <rPh sb="0" eb="2">
      <t>ヘイセイ</t>
    </rPh>
    <rPh sb="3" eb="4">
      <t>ネン</t>
    </rPh>
    <rPh sb="4" eb="5">
      <t>ド</t>
    </rPh>
    <phoneticPr fontId="3"/>
  </si>
  <si>
    <t>資料：保健所活動概況</t>
    <rPh sb="0" eb="2">
      <t>シリョウ</t>
    </rPh>
    <rPh sb="3" eb="6">
      <t>ホケンショ</t>
    </rPh>
    <rPh sb="6" eb="8">
      <t>カツドウ</t>
    </rPh>
    <rPh sb="8" eb="10">
      <t>ガイキョウ</t>
    </rPh>
    <phoneticPr fontId="3"/>
  </si>
  <si>
    <t>31</t>
  </si>
  <si>
    <t>最終処分場搬入量</t>
    <rPh sb="0" eb="2">
      <t>サイシュウ</t>
    </rPh>
    <rPh sb="2" eb="5">
      <t>ショブンジョウ</t>
    </rPh>
    <rPh sb="5" eb="8">
      <t>ハンニュウリョウ</t>
    </rPh>
    <phoneticPr fontId="3"/>
  </si>
  <si>
    <t>Ｐ８１</t>
  </si>
  <si>
    <t>単位：件</t>
    <rPh sb="0" eb="2">
      <t>タンイ</t>
    </rPh>
    <rPh sb="3" eb="4">
      <t>ケン</t>
    </rPh>
    <phoneticPr fontId="3"/>
  </si>
  <si>
    <t>ペットボトル</t>
  </si>
  <si>
    <t>伊良皆</t>
    <rPh sb="0" eb="3">
      <t>イラミナ</t>
    </rPh>
    <phoneticPr fontId="3"/>
  </si>
  <si>
    <t>うぶ声教室</t>
    <rPh sb="2" eb="3">
      <t>コエ</t>
    </rPh>
    <rPh sb="3" eb="5">
      <t>キョウシツ</t>
    </rPh>
    <phoneticPr fontId="3"/>
  </si>
  <si>
    <t>令和2年度</t>
    <rPh sb="0" eb="2">
      <t>レイワ</t>
    </rPh>
    <rPh sb="3" eb="5">
      <t>ネンド</t>
    </rPh>
    <phoneticPr fontId="3"/>
  </si>
  <si>
    <t>離乳食実習
及び乳児相談</t>
    <rPh sb="0" eb="3">
      <t>リニュウショク</t>
    </rPh>
    <rPh sb="3" eb="5">
      <t>ジッシュウ</t>
    </rPh>
    <rPh sb="6" eb="7">
      <t>オヨ</t>
    </rPh>
    <rPh sb="8" eb="10">
      <t>ニュウジ</t>
    </rPh>
    <rPh sb="10" eb="12">
      <t>ソウダン</t>
    </rPh>
    <phoneticPr fontId="23"/>
  </si>
  <si>
    <t>乳児一般　
健康診査</t>
  </si>
  <si>
    <t>２歳児
健康ひろば</t>
    <rPh sb="1" eb="3">
      <t>サイジ</t>
    </rPh>
    <rPh sb="4" eb="6">
      <t>ケンコウ</t>
    </rPh>
    <phoneticPr fontId="3"/>
  </si>
  <si>
    <t>３歳児健診</t>
    <rPh sb="3" eb="4">
      <t>ケン</t>
    </rPh>
    <phoneticPr fontId="23"/>
  </si>
  <si>
    <t>総　数</t>
  </si>
  <si>
    <t>総　　　　　計</t>
  </si>
  <si>
    <t>翌年度繰越額</t>
  </si>
  <si>
    <t>が　ん</t>
  </si>
  <si>
    <t>年次</t>
    <rPh sb="0" eb="2">
      <t>ネンジ</t>
    </rPh>
    <phoneticPr fontId="3"/>
  </si>
  <si>
    <t>脳卒中</t>
  </si>
  <si>
    <t>肝硬変</t>
  </si>
  <si>
    <t>心疾患</t>
  </si>
  <si>
    <t>1</t>
  </si>
  <si>
    <t>不慮の事故</t>
  </si>
  <si>
    <t>肺炎及び　　
気管支炎</t>
  </si>
  <si>
    <t>未熟児</t>
  </si>
  <si>
    <t>腎疾患</t>
  </si>
  <si>
    <t>糖尿病</t>
  </si>
  <si>
    <t>古堅</t>
    <rPh sb="0" eb="2">
      <t>フルゲン</t>
    </rPh>
    <phoneticPr fontId="3"/>
  </si>
  <si>
    <t>その他</t>
  </si>
  <si>
    <t xml:space="preserve"> 5</t>
  </si>
  <si>
    <t xml:space="preserve"> 8</t>
  </si>
  <si>
    <t xml:space="preserve"> 7</t>
  </si>
  <si>
    <t>平成7年度</t>
    <rPh sb="0" eb="2">
      <t>ヘイセイ</t>
    </rPh>
    <rPh sb="3" eb="5">
      <t>ネンド</t>
    </rPh>
    <phoneticPr fontId="23"/>
  </si>
  <si>
    <t>理学療士</t>
    <rPh sb="0" eb="2">
      <t>リガク</t>
    </rPh>
    <rPh sb="2" eb="3">
      <t>リョウ</t>
    </rPh>
    <rPh sb="3" eb="4">
      <t>シ</t>
    </rPh>
    <phoneticPr fontId="23"/>
  </si>
  <si>
    <t xml:space="preserve"> 4</t>
  </si>
  <si>
    <t>15(5)</t>
  </si>
  <si>
    <t>病院</t>
  </si>
  <si>
    <t>平成12年度</t>
    <rPh sb="0" eb="2">
      <t>ヘイセイ</t>
    </rPh>
    <rPh sb="4" eb="5">
      <t>ネン</t>
    </rPh>
    <rPh sb="5" eb="6">
      <t>ド</t>
    </rPh>
    <phoneticPr fontId="3"/>
  </si>
  <si>
    <t>資料：衛生統計年報(人口動態編)</t>
    <rPh sb="0" eb="2">
      <t>シリョウ</t>
    </rPh>
    <rPh sb="3" eb="5">
      <t>エイセイ</t>
    </rPh>
    <rPh sb="5" eb="7">
      <t>トウケイ</t>
    </rPh>
    <rPh sb="7" eb="9">
      <t>ネンポウ</t>
    </rPh>
    <rPh sb="10" eb="12">
      <t>ジンコウ</t>
    </rPh>
    <rPh sb="12" eb="14">
      <t>ドウタイ</t>
    </rPh>
    <rPh sb="14" eb="15">
      <t>ヘン</t>
    </rPh>
    <phoneticPr fontId="23"/>
  </si>
  <si>
    <t>資料：保健所活動概況</t>
    <rPh sb="0" eb="2">
      <t>シリョウ</t>
    </rPh>
    <rPh sb="3" eb="6">
      <t>ホケンショ</t>
    </rPh>
    <rPh sb="6" eb="8">
      <t>カツドウ</t>
    </rPh>
    <rPh sb="8" eb="10">
      <t>ガイキョウ</t>
    </rPh>
    <phoneticPr fontId="23"/>
  </si>
  <si>
    <t>自治会未加入</t>
    <rPh sb="0" eb="3">
      <t>ジチカイ</t>
    </rPh>
    <rPh sb="3" eb="6">
      <t>ミカニュウ</t>
    </rPh>
    <phoneticPr fontId="3"/>
  </si>
  <si>
    <t>総数</t>
  </si>
  <si>
    <t>薬局</t>
  </si>
  <si>
    <t>医療施設</t>
    <rPh sb="2" eb="4">
      <t>シセツ</t>
    </rPh>
    <phoneticPr fontId="3"/>
  </si>
  <si>
    <t>一般
診療所</t>
  </si>
  <si>
    <t>歯科
診療所</t>
  </si>
  <si>
    <t>年営業日数</t>
    <rPh sb="0" eb="1">
      <t>ネン</t>
    </rPh>
    <rPh sb="1" eb="3">
      <t>エイギョウ</t>
    </rPh>
    <rPh sb="3" eb="5">
      <t>ニッスウ</t>
    </rPh>
    <phoneticPr fontId="3"/>
  </si>
  <si>
    <t>事業系合計</t>
    <rPh sb="0" eb="2">
      <t>ジギョウ</t>
    </rPh>
    <rPh sb="2" eb="3">
      <t>ケイ</t>
    </rPh>
    <rPh sb="3" eb="5">
      <t>ゴウケイ</t>
    </rPh>
    <phoneticPr fontId="3"/>
  </si>
  <si>
    <t>店舗</t>
    <rPh sb="0" eb="2">
      <t>テンポ</t>
    </rPh>
    <phoneticPr fontId="3"/>
  </si>
  <si>
    <t>波　平</t>
    <rPh sb="0" eb="1">
      <t>ナミ</t>
    </rPh>
    <rPh sb="2" eb="3">
      <t>ヒラ</t>
    </rPh>
    <phoneticPr fontId="3"/>
  </si>
  <si>
    <t>23</t>
  </si>
  <si>
    <t>既存
一般</t>
    <rPh sb="0" eb="2">
      <t>キゾン</t>
    </rPh>
    <rPh sb="3" eb="5">
      <t>イッパン</t>
    </rPh>
    <phoneticPr fontId="3"/>
  </si>
  <si>
    <t>(５)　母子保健事業状況</t>
    <rPh sb="4" eb="8">
      <t>ボシホケン</t>
    </rPh>
    <rPh sb="8" eb="10">
      <t>ジギョウ</t>
    </rPh>
    <rPh sb="10" eb="12">
      <t>ジョウキョウ</t>
    </rPh>
    <phoneticPr fontId="23"/>
  </si>
  <si>
    <t>既存
配置</t>
    <rPh sb="0" eb="2">
      <t>キゾン</t>
    </rPh>
    <rPh sb="3" eb="5">
      <t>ハイチ</t>
    </rPh>
    <phoneticPr fontId="3"/>
  </si>
  <si>
    <t>資源ごみ</t>
    <rPh sb="0" eb="2">
      <t>シゲン</t>
    </rPh>
    <phoneticPr fontId="3"/>
  </si>
  <si>
    <t>特例</t>
    <rPh sb="0" eb="2">
      <t>トクレイ</t>
    </rPh>
    <phoneticPr fontId="3"/>
  </si>
  <si>
    <t>字名</t>
    <rPh sb="0" eb="1">
      <t>アザ</t>
    </rPh>
    <rPh sb="1" eb="2">
      <t>メイ</t>
    </rPh>
    <phoneticPr fontId="3"/>
  </si>
  <si>
    <t>各年12月末現在</t>
    <rPh sb="0" eb="1">
      <t>カク</t>
    </rPh>
    <rPh sb="1" eb="2">
      <t>トシ</t>
    </rPh>
    <rPh sb="4" eb="5">
      <t>ガツ</t>
    </rPh>
    <rPh sb="5" eb="6">
      <t>マツ</t>
    </rPh>
    <rPh sb="6" eb="8">
      <t>ゲンザイ</t>
    </rPh>
    <phoneticPr fontId="23"/>
  </si>
  <si>
    <t>平成30年度</t>
    <rPh sb="0" eb="2">
      <t>ヘイセイ</t>
    </rPh>
    <rPh sb="4" eb="6">
      <t>ネンド</t>
    </rPh>
    <phoneticPr fontId="3"/>
  </si>
  <si>
    <t>令和3年度</t>
    <rPh sb="0" eb="2">
      <t>レイワ</t>
    </rPh>
    <rPh sb="3" eb="5">
      <t>ネンド</t>
    </rPh>
    <phoneticPr fontId="3"/>
  </si>
  <si>
    <t>平成23年</t>
    <rPh sb="0" eb="2">
      <t>ヘイセイ</t>
    </rPh>
    <rPh sb="4" eb="5">
      <t>ネン</t>
    </rPh>
    <phoneticPr fontId="3"/>
  </si>
  <si>
    <t>令和4年度</t>
    <rPh sb="0" eb="2">
      <t>レイワ</t>
    </rPh>
    <rPh sb="3" eb="5">
      <t>ネンド</t>
    </rPh>
    <phoneticPr fontId="3"/>
  </si>
  <si>
    <t>喜　名</t>
    <rPh sb="0" eb="1">
      <t>ヨシ</t>
    </rPh>
    <rPh sb="2" eb="3">
      <t>メイ</t>
    </rPh>
    <phoneticPr fontId="3"/>
  </si>
  <si>
    <t>渡具知</t>
    <rPh sb="0" eb="3">
      <t>トグチ</t>
    </rPh>
    <phoneticPr fontId="3"/>
  </si>
  <si>
    <t>受診者数</t>
    <rPh sb="0" eb="3">
      <t>ジュシンシャ</t>
    </rPh>
    <rPh sb="3" eb="4">
      <t>スウ</t>
    </rPh>
    <phoneticPr fontId="3"/>
  </si>
  <si>
    <t>受診率</t>
    <rPh sb="0" eb="3">
      <t>ジュシンリツ</t>
    </rPh>
    <phoneticPr fontId="3"/>
  </si>
  <si>
    <t>親　志</t>
    <rPh sb="0" eb="1">
      <t>オヤ</t>
    </rPh>
    <rPh sb="2" eb="3">
      <t>ココロザシ</t>
    </rPh>
    <phoneticPr fontId="3"/>
  </si>
  <si>
    <t>比謝</t>
    <rPh sb="0" eb="2">
      <t>ヒジャ</t>
    </rPh>
    <phoneticPr fontId="3"/>
  </si>
  <si>
    <t>座喜味</t>
    <rPh sb="0" eb="3">
      <t>ザキミ</t>
    </rPh>
    <phoneticPr fontId="3"/>
  </si>
  <si>
    <t>大湾</t>
    <rPh sb="0" eb="2">
      <t>オオワン</t>
    </rPh>
    <phoneticPr fontId="3"/>
  </si>
  <si>
    <t>大木</t>
    <rPh sb="0" eb="2">
      <t>オオキ</t>
    </rPh>
    <phoneticPr fontId="3"/>
  </si>
  <si>
    <t>比謝矼</t>
    <rPh sb="0" eb="3">
      <t>ヒジャバシ</t>
    </rPh>
    <phoneticPr fontId="3"/>
  </si>
  <si>
    <t>都　屋</t>
    <rPh sb="0" eb="1">
      <t>ミヤコ</t>
    </rPh>
    <rPh sb="2" eb="3">
      <t>ヤ</t>
    </rPh>
    <phoneticPr fontId="3"/>
  </si>
  <si>
    <t>高志保</t>
    <rPh sb="0" eb="3">
      <t>タカシホ</t>
    </rPh>
    <phoneticPr fontId="3"/>
  </si>
  <si>
    <t>長田</t>
    <rPh sb="0" eb="2">
      <t>ナガタ</t>
    </rPh>
    <phoneticPr fontId="3"/>
  </si>
  <si>
    <t>渡慶次</t>
    <rPh sb="0" eb="3">
      <t>トケシ</t>
    </rPh>
    <phoneticPr fontId="3"/>
  </si>
  <si>
    <t>（１６）内臓脂肪症候群の年次推移</t>
    <rPh sb="4" eb="6">
      <t>ナイゾウ</t>
    </rPh>
    <rPh sb="6" eb="8">
      <t>シボウ</t>
    </rPh>
    <rPh sb="8" eb="11">
      <t>ショウコウグン</t>
    </rPh>
    <rPh sb="12" eb="14">
      <t>ネンジ</t>
    </rPh>
    <rPh sb="14" eb="16">
      <t>スイイ</t>
    </rPh>
    <phoneticPr fontId="3"/>
  </si>
  <si>
    <t>県営
波平団地
自治会</t>
    <rPh sb="0" eb="2">
      <t>ケンエイ</t>
    </rPh>
    <rPh sb="3" eb="5">
      <t>ナミヒラ</t>
    </rPh>
    <rPh sb="5" eb="7">
      <t>ダンチ</t>
    </rPh>
    <rPh sb="8" eb="11">
      <t>ジチカイ</t>
    </rPh>
    <phoneticPr fontId="3"/>
  </si>
  <si>
    <t>宇座</t>
    <rPh sb="0" eb="2">
      <t>ウザ</t>
    </rPh>
    <phoneticPr fontId="3"/>
  </si>
  <si>
    <t>13</t>
  </si>
  <si>
    <t>集団回収</t>
    <rPh sb="0" eb="1">
      <t>シュウ</t>
    </rPh>
    <rPh sb="1" eb="2">
      <t>ダン</t>
    </rPh>
    <rPh sb="2" eb="3">
      <t>カイ</t>
    </rPh>
    <rPh sb="3" eb="4">
      <t>オサム</t>
    </rPh>
    <phoneticPr fontId="3"/>
  </si>
  <si>
    <t>県営
比謝団地
自治会</t>
    <rPh sb="0" eb="2">
      <t>ケンエイ</t>
    </rPh>
    <rPh sb="3" eb="5">
      <t>ヒジャ</t>
    </rPh>
    <rPh sb="5" eb="7">
      <t>ダンチ</t>
    </rPh>
    <rPh sb="8" eb="11">
      <t>ジチカイ</t>
    </rPh>
    <phoneticPr fontId="3"/>
  </si>
  <si>
    <t>瀬名波</t>
    <rPh sb="0" eb="3">
      <t>セナハ</t>
    </rPh>
    <phoneticPr fontId="3"/>
  </si>
  <si>
    <t>ミサワ会自治会</t>
    <rPh sb="3" eb="4">
      <t>カイ</t>
    </rPh>
    <rPh sb="4" eb="7">
      <t>ジチカイ</t>
    </rPh>
    <phoneticPr fontId="3"/>
  </si>
  <si>
    <t>0</t>
  </si>
  <si>
    <t>長浜</t>
    <rPh sb="0" eb="2">
      <t>ナガハマ</t>
    </rPh>
    <phoneticPr fontId="3"/>
  </si>
  <si>
    <t>横田自治会</t>
    <rPh sb="0" eb="2">
      <t>ヨコタ</t>
    </rPh>
    <rPh sb="2" eb="5">
      <t>ジチカイ</t>
    </rPh>
    <phoneticPr fontId="3"/>
  </si>
  <si>
    <t>楚辺</t>
    <rPh sb="0" eb="2">
      <t>ソベ</t>
    </rPh>
    <phoneticPr fontId="3"/>
  </si>
  <si>
    <t>検査技師</t>
  </si>
  <si>
    <t>単位：％</t>
    <rPh sb="0" eb="2">
      <t>タンイ</t>
    </rPh>
    <phoneticPr fontId="3"/>
  </si>
  <si>
    <t>県平均</t>
    <rPh sb="0" eb="1">
      <t>ケン</t>
    </rPh>
    <rPh sb="1" eb="3">
      <t>ヘイキン</t>
    </rPh>
    <phoneticPr fontId="3"/>
  </si>
  <si>
    <t>全国</t>
    <rPh sb="0" eb="2">
      <t>ゼンコク</t>
    </rPh>
    <phoneticPr fontId="3"/>
  </si>
  <si>
    <t>介護士</t>
    <rPh sb="0" eb="3">
      <t>カイゴシ</t>
    </rPh>
    <phoneticPr fontId="23"/>
  </si>
  <si>
    <t>平成25年度</t>
    <rPh sb="0" eb="2">
      <t>ヘイセイ</t>
    </rPh>
    <rPh sb="4" eb="6">
      <t>ネンド</t>
    </rPh>
    <phoneticPr fontId="3"/>
  </si>
  <si>
    <t>年次</t>
    <rPh sb="0" eb="1">
      <t>ネン</t>
    </rPh>
    <rPh sb="1" eb="2">
      <t>ジ</t>
    </rPh>
    <phoneticPr fontId="3"/>
  </si>
  <si>
    <t>※年度ではなく「年」の集計（年報）となっています。</t>
  </si>
  <si>
    <t>(４)　新結核登録患者状況及び年末登録患者数の推移</t>
    <rPh sb="4" eb="5">
      <t>シン</t>
    </rPh>
    <rPh sb="5" eb="7">
      <t>ケッカク</t>
    </rPh>
    <rPh sb="7" eb="9">
      <t>トウロク</t>
    </rPh>
    <rPh sb="9" eb="11">
      <t>カンジャ</t>
    </rPh>
    <rPh sb="11" eb="13">
      <t>ジョウキョウ</t>
    </rPh>
    <rPh sb="13" eb="14">
      <t>オヨ</t>
    </rPh>
    <rPh sb="15" eb="17">
      <t>ネンマツ</t>
    </rPh>
    <rPh sb="17" eb="19">
      <t>トウロク</t>
    </rPh>
    <rPh sb="19" eb="21">
      <t>カンジャ</t>
    </rPh>
    <rPh sb="21" eb="22">
      <t>スウ</t>
    </rPh>
    <rPh sb="23" eb="25">
      <t>スイイ</t>
    </rPh>
    <phoneticPr fontId="3"/>
  </si>
  <si>
    <t>(６)　死 因 別 死 亡 者 の 推 移</t>
  </si>
  <si>
    <t>◆　医療</t>
    <rPh sb="2" eb="4">
      <t>イリョウ</t>
    </rPh>
    <phoneticPr fontId="23"/>
  </si>
  <si>
    <t>一日当り患者数</t>
  </si>
  <si>
    <t>平成5年度</t>
  </si>
  <si>
    <t>平成6年度</t>
  </si>
  <si>
    <t>平成8年度</t>
  </si>
  <si>
    <t>　平成10年度</t>
    <rPh sb="1" eb="3">
      <t>ヘイセイ</t>
    </rPh>
    <rPh sb="5" eb="7">
      <t>ネンド</t>
    </rPh>
    <phoneticPr fontId="23"/>
  </si>
  <si>
    <t>平成11年度</t>
    <rPh sb="0" eb="2">
      <t>ヘイセイ</t>
    </rPh>
    <rPh sb="4" eb="6">
      <t>ネンド</t>
    </rPh>
    <phoneticPr fontId="23"/>
  </si>
  <si>
    <t>令和元年度</t>
    <rPh sb="0" eb="2">
      <t>レイワ</t>
    </rPh>
    <rPh sb="2" eb="5">
      <t>ガンネンド</t>
    </rPh>
    <phoneticPr fontId="3"/>
  </si>
  <si>
    <t>資料：診療所</t>
    <rPh sb="0" eb="2">
      <t>シリョウ</t>
    </rPh>
    <rPh sb="3" eb="6">
      <t>シンリョウジョ</t>
    </rPh>
    <phoneticPr fontId="23"/>
  </si>
  <si>
    <t>年度　　区分</t>
    <rPh sb="0" eb="2">
      <t>ネンド</t>
    </rPh>
    <rPh sb="4" eb="6">
      <t>クブン</t>
    </rPh>
    <phoneticPr fontId="3"/>
  </si>
  <si>
    <t>年利用者数</t>
    <rPh sb="0" eb="1">
      <t>ネン</t>
    </rPh>
    <rPh sb="1" eb="4">
      <t>リヨウシャ</t>
    </rPh>
    <rPh sb="4" eb="5">
      <t>スウ</t>
    </rPh>
    <phoneticPr fontId="3"/>
  </si>
  <si>
    <t>平成29年度</t>
    <rPh sb="0" eb="2">
      <t>ヘイセイ</t>
    </rPh>
    <rPh sb="4" eb="6">
      <t>ネンド</t>
    </rPh>
    <phoneticPr fontId="3"/>
  </si>
  <si>
    <t>１日平均利用者数</t>
    <rPh sb="1" eb="2">
      <t>ニチ</t>
    </rPh>
    <rPh sb="2" eb="4">
      <t>ヘイキン</t>
    </rPh>
    <rPh sb="4" eb="7">
      <t>リヨウシャ</t>
    </rPh>
    <rPh sb="7" eb="8">
      <t>スウ</t>
    </rPh>
    <phoneticPr fontId="3"/>
  </si>
  <si>
    <t>29(15)</t>
  </si>
  <si>
    <t>総数</t>
    <rPh sb="0" eb="2">
      <t>ソウスウ</t>
    </rPh>
    <phoneticPr fontId="23"/>
  </si>
  <si>
    <t>医師</t>
    <rPh sb="0" eb="2">
      <t>イシ</t>
    </rPh>
    <phoneticPr fontId="23"/>
  </si>
  <si>
    <t>薬剤師</t>
  </si>
  <si>
    <t>資料：生活環境課</t>
    <rPh sb="0" eb="2">
      <t>シリョウ</t>
    </rPh>
    <rPh sb="3" eb="5">
      <t>セイカツ</t>
    </rPh>
    <rPh sb="5" eb="7">
      <t>カンキョウ</t>
    </rPh>
    <rPh sb="7" eb="8">
      <t>カ</t>
    </rPh>
    <phoneticPr fontId="3"/>
  </si>
  <si>
    <t>事務職員</t>
  </si>
  <si>
    <t>(９)　医療従事者数の推移</t>
  </si>
  <si>
    <t>14(1)</t>
  </si>
  <si>
    <t>1(委託）</t>
    <rPh sb="2" eb="4">
      <t>イタク</t>
    </rPh>
    <phoneticPr fontId="3"/>
  </si>
  <si>
    <t>14</t>
  </si>
  <si>
    <t>3</t>
  </si>
  <si>
    <t>4(1)</t>
  </si>
  <si>
    <t>(3)</t>
  </si>
  <si>
    <t>11(6)</t>
  </si>
  <si>
    <t>(1)</t>
  </si>
  <si>
    <t>6(3)</t>
  </si>
  <si>
    <t>2(1)</t>
  </si>
  <si>
    <t>(6)</t>
  </si>
  <si>
    <t>41(26)</t>
  </si>
  <si>
    <t>13(8)</t>
  </si>
  <si>
    <t>10(7)</t>
  </si>
  <si>
    <t>技師</t>
    <rPh sb="0" eb="1">
      <t>ワザ</t>
    </rPh>
    <rPh sb="1" eb="2">
      <t>シ</t>
    </rPh>
    <phoneticPr fontId="23"/>
  </si>
  <si>
    <t>非正規</t>
    <rPh sb="0" eb="3">
      <t>ヒセイキ</t>
    </rPh>
    <phoneticPr fontId="23"/>
  </si>
  <si>
    <t>収入済額</t>
  </si>
  <si>
    <t>収入未済額</t>
  </si>
  <si>
    <t>レントゲン</t>
  </si>
  <si>
    <t>単位：千円</t>
    <rPh sb="0" eb="2">
      <t>タンイ</t>
    </rPh>
    <rPh sb="3" eb="5">
      <t>センエン</t>
    </rPh>
    <phoneticPr fontId="3"/>
  </si>
  <si>
    <t>年　度</t>
  </si>
  <si>
    <t>予算現額</t>
  </si>
  <si>
    <t>支出済額</t>
  </si>
  <si>
    <t>不用額</t>
  </si>
  <si>
    <t>平成7年</t>
    <rPh sb="0" eb="2">
      <t>ヘイセイ</t>
    </rPh>
    <rPh sb="3" eb="4">
      <t>ネン</t>
    </rPh>
    <phoneticPr fontId="3"/>
  </si>
  <si>
    <t>(1１)　診療所特別会計決算の状況（歳入）</t>
  </si>
  <si>
    <t>（１５）特定保健指導実施率</t>
    <rPh sb="4" eb="6">
      <t>トクテイ</t>
    </rPh>
    <rPh sb="6" eb="8">
      <t>ホケン</t>
    </rPh>
    <rPh sb="8" eb="10">
      <t>シドウ</t>
    </rPh>
    <rPh sb="10" eb="12">
      <t>ジッシ</t>
    </rPh>
    <rPh sb="12" eb="13">
      <t>リツ</t>
    </rPh>
    <phoneticPr fontId="3"/>
  </si>
  <si>
    <t>年　度</t>
    <rPh sb="0" eb="1">
      <t>トシ</t>
    </rPh>
    <rPh sb="2" eb="3">
      <t>ド</t>
    </rPh>
    <phoneticPr fontId="3"/>
  </si>
  <si>
    <t>村　外</t>
    <rPh sb="0" eb="1">
      <t>ムラ</t>
    </rPh>
    <rPh sb="2" eb="3">
      <t>ガイ</t>
    </rPh>
    <phoneticPr fontId="3"/>
  </si>
  <si>
    <t>単位：ｋｇ</t>
    <rPh sb="0" eb="2">
      <t>タンイ</t>
    </rPh>
    <phoneticPr fontId="3"/>
  </si>
  <si>
    <t>生し尿</t>
    <rPh sb="0" eb="1">
      <t>ナマ</t>
    </rPh>
    <rPh sb="2" eb="3">
      <t>ニョウ</t>
    </rPh>
    <phoneticPr fontId="3"/>
  </si>
  <si>
    <t>浄化槽汚泥</t>
    <rPh sb="0" eb="3">
      <t>ジョウカソウ</t>
    </rPh>
    <rPh sb="3" eb="4">
      <t>オ</t>
    </rPh>
    <rPh sb="4" eb="5">
      <t>ドロ</t>
    </rPh>
    <phoneticPr fontId="3"/>
  </si>
  <si>
    <t>可燃物</t>
    <rPh sb="0" eb="3">
      <t>カネンブツ</t>
    </rPh>
    <phoneticPr fontId="3"/>
  </si>
  <si>
    <t>一般家庭</t>
    <rPh sb="0" eb="2">
      <t>イッパン</t>
    </rPh>
    <rPh sb="2" eb="4">
      <t>カテイ</t>
    </rPh>
    <phoneticPr fontId="3"/>
  </si>
  <si>
    <t>委託</t>
    <rPh sb="0" eb="2">
      <t>イタク</t>
    </rPh>
    <phoneticPr fontId="3"/>
  </si>
  <si>
    <t>計</t>
    <rPh sb="0" eb="1">
      <t>ケイ</t>
    </rPh>
    <phoneticPr fontId="3"/>
  </si>
  <si>
    <t>事業所</t>
    <rPh sb="0" eb="3">
      <t>ジギョウショ</t>
    </rPh>
    <phoneticPr fontId="3"/>
  </si>
  <si>
    <t>し尿処分状況　(ｋℓ)</t>
  </si>
  <si>
    <t>許可</t>
    <rPh sb="0" eb="2">
      <t>キョカ</t>
    </rPh>
    <phoneticPr fontId="3"/>
  </si>
  <si>
    <t>直搬入有料</t>
    <rPh sb="0" eb="1">
      <t>チョク</t>
    </rPh>
    <rPh sb="1" eb="3">
      <t>ハンニュウ</t>
    </rPh>
    <rPh sb="3" eb="5">
      <t>ユウリョウ</t>
    </rPh>
    <phoneticPr fontId="3"/>
  </si>
  <si>
    <t>町・村施設</t>
    <rPh sb="0" eb="1">
      <t>チョウ</t>
    </rPh>
    <phoneticPr fontId="3"/>
  </si>
  <si>
    <t>町・村施設</t>
    <rPh sb="0" eb="1">
      <t>チョウ</t>
    </rPh>
    <rPh sb="2" eb="3">
      <t>ソン</t>
    </rPh>
    <rPh sb="3" eb="5">
      <t>シセツ</t>
    </rPh>
    <phoneticPr fontId="3"/>
  </si>
  <si>
    <t>家庭系合計</t>
    <rPh sb="0" eb="2">
      <t>カテイ</t>
    </rPh>
    <rPh sb="2" eb="3">
      <t>ケイ</t>
    </rPh>
    <rPh sb="3" eb="5">
      <t>ゴウケイ</t>
    </rPh>
    <phoneticPr fontId="3"/>
  </si>
  <si>
    <t>粗大ゴミ</t>
    <rPh sb="0" eb="2">
      <t>ソダイ</t>
    </rPh>
    <phoneticPr fontId="3"/>
  </si>
  <si>
    <t>･･･</t>
  </si>
  <si>
    <t>他ガラス</t>
    <rPh sb="0" eb="1">
      <t>ホカ</t>
    </rPh>
    <phoneticPr fontId="3"/>
  </si>
  <si>
    <t>古紙</t>
    <rPh sb="0" eb="2">
      <t>コシ</t>
    </rPh>
    <phoneticPr fontId="3"/>
  </si>
  <si>
    <t>総計</t>
    <rPh sb="0" eb="2">
      <t>ソウケイ</t>
    </rPh>
    <phoneticPr fontId="3"/>
  </si>
  <si>
    <t>医療
事務</t>
    <rPh sb="0" eb="2">
      <t>イリョウ</t>
    </rPh>
    <rPh sb="3" eb="5">
      <t>ジム</t>
    </rPh>
    <phoneticPr fontId="23"/>
  </si>
  <si>
    <t>1日平均量</t>
  </si>
  <si>
    <t>1人当たりゴミ排出量（年）</t>
    <rPh sb="0" eb="3">
      <t>ヒトリア</t>
    </rPh>
    <rPh sb="7" eb="10">
      <t>ハイシュツリョウ</t>
    </rPh>
    <rPh sb="11" eb="12">
      <t>ネン</t>
    </rPh>
    <phoneticPr fontId="3"/>
  </si>
  <si>
    <t>1人当たりゴミ排出量（日）</t>
    <rPh sb="0" eb="3">
      <t>ヒトリア</t>
    </rPh>
    <rPh sb="7" eb="10">
      <t>ハイシュツリョウ</t>
    </rPh>
    <rPh sb="11" eb="12">
      <t>ニチ</t>
    </rPh>
    <phoneticPr fontId="3"/>
  </si>
  <si>
    <t>※　粗大ゴミは平成9年度より比謝川行政事務組合ゴミ・粗大ゴミ処理施設へ　　※　他ガラス、古紙は平成11年より分別　　※　ペットボトルは平成12年度より分別</t>
    <rPh sb="2" eb="4">
      <t>ソダイ</t>
    </rPh>
    <rPh sb="7" eb="9">
      <t>ヘイセイ</t>
    </rPh>
    <rPh sb="10" eb="12">
      <t>ネンド</t>
    </rPh>
    <rPh sb="14" eb="17">
      <t>ヒジャガワ</t>
    </rPh>
    <rPh sb="17" eb="19">
      <t>ギョウセイ</t>
    </rPh>
    <rPh sb="19" eb="21">
      <t>ジム</t>
    </rPh>
    <rPh sb="21" eb="23">
      <t>クミアイ</t>
    </rPh>
    <rPh sb="26" eb="28">
      <t>ソダイ</t>
    </rPh>
    <rPh sb="30" eb="32">
      <t>ショリ</t>
    </rPh>
    <rPh sb="32" eb="34">
      <t>シセツ</t>
    </rPh>
    <rPh sb="39" eb="40">
      <t>ホカ</t>
    </rPh>
    <rPh sb="44" eb="46">
      <t>コシ</t>
    </rPh>
    <rPh sb="47" eb="49">
      <t>ヘイセイ</t>
    </rPh>
    <rPh sb="51" eb="52">
      <t>ネン</t>
    </rPh>
    <rPh sb="54" eb="56">
      <t>ブンベツ</t>
    </rPh>
    <rPh sb="67" eb="69">
      <t>ヘイセイ</t>
    </rPh>
    <rPh sb="71" eb="73">
      <t>ネンド</t>
    </rPh>
    <rPh sb="75" eb="77">
      <t>ブンベツ</t>
    </rPh>
    <phoneticPr fontId="3"/>
  </si>
  <si>
    <t>(１９)　し尿処理量の推移</t>
    <rPh sb="6" eb="7">
      <t>ニョウ</t>
    </rPh>
    <rPh sb="7" eb="9">
      <t>ショリ</t>
    </rPh>
    <rPh sb="9" eb="10">
      <t>リョウ</t>
    </rPh>
    <rPh sb="11" eb="13">
      <t>スイイ</t>
    </rPh>
    <phoneticPr fontId="3"/>
  </si>
  <si>
    <t>(２０)　ごみ搬入状況</t>
    <rPh sb="7" eb="9">
      <t>ハンニュウ</t>
    </rPh>
    <rPh sb="9" eb="11">
      <t>ジョウキョウ</t>
    </rPh>
    <phoneticPr fontId="3"/>
  </si>
  <si>
    <t>ゴミ処理状況　(ｔ)</t>
  </si>
  <si>
    <t>年間量</t>
  </si>
  <si>
    <t>月平均量</t>
  </si>
  <si>
    <t>資料：生活環境課</t>
    <rPh sb="0" eb="2">
      <t>シリョウ</t>
    </rPh>
    <rPh sb="3" eb="5">
      <t>セイカツ</t>
    </rPh>
    <rPh sb="5" eb="7">
      <t>カンキョウ</t>
    </rPh>
    <rPh sb="7" eb="8">
      <t>カ</t>
    </rPh>
    <phoneticPr fontId="23"/>
  </si>
  <si>
    <t>（一般廃棄物実態調査報告書）</t>
    <rPh sb="1" eb="3">
      <t>イッパン</t>
    </rPh>
    <rPh sb="3" eb="5">
      <t>ハイキ</t>
    </rPh>
    <rPh sb="5" eb="6">
      <t>ブツ</t>
    </rPh>
    <rPh sb="6" eb="8">
      <t>ジッタイ</t>
    </rPh>
    <rPh sb="8" eb="10">
      <t>チョウサ</t>
    </rPh>
    <rPh sb="10" eb="13">
      <t>ホウコクショ</t>
    </rPh>
    <phoneticPr fontId="3"/>
  </si>
  <si>
    <t>令和2年</t>
    <rPh sb="0" eb="2">
      <t>レイワ</t>
    </rPh>
    <rPh sb="3" eb="4">
      <t>ネン</t>
    </rPh>
    <phoneticPr fontId="3"/>
  </si>
  <si>
    <t>看護師</t>
    <rPh sb="2" eb="3">
      <t>シ</t>
    </rPh>
    <phoneticPr fontId="23"/>
  </si>
  <si>
    <t>栄養士</t>
    <rPh sb="0" eb="2">
      <t>エイヨウ</t>
    </rPh>
    <rPh sb="2" eb="3">
      <t>カイゴシ</t>
    </rPh>
    <phoneticPr fontId="23"/>
  </si>
  <si>
    <t>27</t>
  </si>
  <si>
    <t>34</t>
  </si>
  <si>
    <t>40</t>
  </si>
  <si>
    <t>32</t>
  </si>
  <si>
    <t>30</t>
  </si>
  <si>
    <t>22</t>
  </si>
  <si>
    <t>8</t>
  </si>
  <si>
    <t>4</t>
  </si>
  <si>
    <t>6</t>
  </si>
  <si>
    <r>
      <t>(３)　年</t>
    </r>
    <r>
      <rPr>
        <b/>
        <sz val="14"/>
        <color theme="1"/>
        <rFont val="ＭＳ 明朝"/>
        <family val="1"/>
        <charset val="128"/>
      </rPr>
      <t>別がん発見状況</t>
    </r>
  </si>
  <si>
    <t>資料：地域保健報告/保健所活動概況 /衛生統計年報 
　　　　沖縄県がん登録事業報告書</t>
    <rPh sb="0" eb="2">
      <t>シリョウ</t>
    </rPh>
    <rPh sb="3" eb="5">
      <t>チイキ</t>
    </rPh>
    <rPh sb="5" eb="7">
      <t>ホケン</t>
    </rPh>
    <rPh sb="7" eb="9">
      <t>ホウコク</t>
    </rPh>
    <rPh sb="10" eb="13">
      <t>ホケンショ</t>
    </rPh>
    <rPh sb="13" eb="15">
      <t>カツドウ</t>
    </rPh>
    <rPh sb="15" eb="17">
      <t>ガイキョウ</t>
    </rPh>
    <rPh sb="19" eb="21">
      <t>エイセイ</t>
    </rPh>
    <rPh sb="21" eb="23">
      <t>トウケイ</t>
    </rPh>
    <rPh sb="23" eb="25">
      <t>ネンポウ</t>
    </rPh>
    <phoneticPr fontId="23"/>
  </si>
  <si>
    <t>資料：こども未来課/健康推進課</t>
    <rPh sb="0" eb="2">
      <t>シリョウ</t>
    </rPh>
    <rPh sb="6" eb="8">
      <t>ミライ</t>
    </rPh>
    <rPh sb="8" eb="9">
      <t>カ</t>
    </rPh>
    <rPh sb="10" eb="12">
      <t>ケンコウ</t>
    </rPh>
    <rPh sb="12" eb="14">
      <t>スイシン</t>
    </rPh>
    <rPh sb="14" eb="15">
      <t>カ</t>
    </rPh>
    <phoneticPr fontId="3"/>
  </si>
  <si>
    <r>
      <t>※「-」部分はデータなし　</t>
    </r>
    <r>
      <rPr>
        <sz val="10"/>
        <color theme="1"/>
        <rFont val="ＭＳ 明朝"/>
        <family val="1"/>
        <charset val="128"/>
      </rPr>
      <t>（県・中部保健所の値のみ）</t>
    </r>
    <rPh sb="4" eb="6">
      <t>ブブン</t>
    </rPh>
    <rPh sb="14" eb="15">
      <t>ケン</t>
    </rPh>
    <rPh sb="16" eb="18">
      <t>チュウブ</t>
    </rPh>
    <rPh sb="18" eb="21">
      <t>ホケンショ</t>
    </rPh>
    <rPh sb="22" eb="23">
      <t>アタイ</t>
    </rPh>
    <phoneticPr fontId="3"/>
  </si>
  <si>
    <t>平成25年</t>
    <rPh sb="0" eb="2">
      <t>ヘイセイ</t>
    </rPh>
    <rPh sb="4" eb="5">
      <t>ネン</t>
    </rPh>
    <phoneticPr fontId="3"/>
  </si>
  <si>
    <t>※R3年度から指定管理へ</t>
  </si>
  <si>
    <t>(1)　予 防 接 種 の 実 施 状 況</t>
    <phoneticPr fontId="3"/>
  </si>
  <si>
    <t>（１３）自治会別特定健診（40歳～74歳）受診率の推移</t>
    <phoneticPr fontId="3"/>
  </si>
  <si>
    <t>９　保健・医療及び衛生</t>
    <rPh sb="2" eb="4">
      <t>ホケン</t>
    </rPh>
    <rPh sb="5" eb="7">
      <t>イリョウ</t>
    </rPh>
    <rPh sb="7" eb="8">
      <t>オヨ</t>
    </rPh>
    <rPh sb="9" eb="11">
      <t>エイセイ</t>
    </rPh>
    <phoneticPr fontId="35"/>
  </si>
  <si>
    <t>◆　保健</t>
    <rPh sb="2" eb="4">
      <t>ホケン</t>
    </rPh>
    <phoneticPr fontId="35"/>
  </si>
  <si>
    <t>（１）</t>
    <phoneticPr fontId="35"/>
  </si>
  <si>
    <t>予防接種の実施状況</t>
    <rPh sb="0" eb="2">
      <t>ヨボウ</t>
    </rPh>
    <rPh sb="2" eb="4">
      <t>セッシュ</t>
    </rPh>
    <rPh sb="5" eb="7">
      <t>ジッシ</t>
    </rPh>
    <rPh sb="7" eb="9">
      <t>ジョウキョウ</t>
    </rPh>
    <phoneticPr fontId="35"/>
  </si>
  <si>
    <t>（２）</t>
    <phoneticPr fontId="35"/>
  </si>
  <si>
    <t>がん検診受診者の推移</t>
    <rPh sb="2" eb="4">
      <t>ケンシン</t>
    </rPh>
    <rPh sb="4" eb="7">
      <t>ジュシンシャ</t>
    </rPh>
    <rPh sb="8" eb="10">
      <t>スイイ</t>
    </rPh>
    <phoneticPr fontId="35"/>
  </si>
  <si>
    <t>（３）</t>
    <phoneticPr fontId="35"/>
  </si>
  <si>
    <t>年度別がん発見状況</t>
    <rPh sb="0" eb="3">
      <t>ネンドベツ</t>
    </rPh>
    <rPh sb="5" eb="7">
      <t>ハッケン</t>
    </rPh>
    <rPh sb="7" eb="9">
      <t>ジョウキョウ</t>
    </rPh>
    <phoneticPr fontId="35"/>
  </si>
  <si>
    <t>（４）</t>
    <phoneticPr fontId="35"/>
  </si>
  <si>
    <t>新結核登録患者状況及び年末登録患者数の推移</t>
    <rPh sb="0" eb="1">
      <t>シン</t>
    </rPh>
    <rPh sb="1" eb="3">
      <t>ケッカク</t>
    </rPh>
    <rPh sb="3" eb="5">
      <t>トウロク</t>
    </rPh>
    <rPh sb="5" eb="7">
      <t>カンジャ</t>
    </rPh>
    <rPh sb="7" eb="9">
      <t>ジョウキョウ</t>
    </rPh>
    <rPh sb="9" eb="10">
      <t>オヨ</t>
    </rPh>
    <rPh sb="11" eb="13">
      <t>ネンマツ</t>
    </rPh>
    <rPh sb="13" eb="15">
      <t>トウロク</t>
    </rPh>
    <rPh sb="15" eb="18">
      <t>カンジャスウ</t>
    </rPh>
    <rPh sb="19" eb="21">
      <t>スイイ</t>
    </rPh>
    <phoneticPr fontId="35"/>
  </si>
  <si>
    <t>（５）</t>
    <phoneticPr fontId="35"/>
  </si>
  <si>
    <t>母子保健事業状況</t>
    <rPh sb="0" eb="2">
      <t>ボシ</t>
    </rPh>
    <rPh sb="2" eb="4">
      <t>ホケン</t>
    </rPh>
    <rPh sb="4" eb="6">
      <t>ジギョウ</t>
    </rPh>
    <rPh sb="6" eb="8">
      <t>ジョウキョウ</t>
    </rPh>
    <phoneticPr fontId="35"/>
  </si>
  <si>
    <t>（６）</t>
    <phoneticPr fontId="35"/>
  </si>
  <si>
    <t>死因別死亡者の推移</t>
    <rPh sb="0" eb="2">
      <t>シイン</t>
    </rPh>
    <rPh sb="2" eb="3">
      <t>ベツ</t>
    </rPh>
    <rPh sb="3" eb="6">
      <t>シボウシャ</t>
    </rPh>
    <rPh sb="7" eb="9">
      <t>スイイ</t>
    </rPh>
    <phoneticPr fontId="35"/>
  </si>
  <si>
    <t>◆　医療</t>
    <rPh sb="2" eb="4">
      <t>イリョウ</t>
    </rPh>
    <phoneticPr fontId="35"/>
  </si>
  <si>
    <t>（７）</t>
    <phoneticPr fontId="35"/>
  </si>
  <si>
    <t>年度別患者数の推移</t>
    <rPh sb="0" eb="3">
      <t>ネンドベツ</t>
    </rPh>
    <rPh sb="3" eb="6">
      <t>カンジャスウ</t>
    </rPh>
    <rPh sb="7" eb="9">
      <t>スイイ</t>
    </rPh>
    <phoneticPr fontId="35"/>
  </si>
  <si>
    <t>（８）</t>
    <phoneticPr fontId="35"/>
  </si>
  <si>
    <t>通所リハビリテーションの利用者状況</t>
    <rPh sb="0" eb="2">
      <t>ツウショ</t>
    </rPh>
    <rPh sb="12" eb="15">
      <t>リヨウシャ</t>
    </rPh>
    <rPh sb="15" eb="17">
      <t>ジョウキョウ</t>
    </rPh>
    <phoneticPr fontId="35"/>
  </si>
  <si>
    <t>（９）</t>
    <phoneticPr fontId="35"/>
  </si>
  <si>
    <t>医療従事者数の推移</t>
    <rPh sb="0" eb="2">
      <t>イリョウ</t>
    </rPh>
    <rPh sb="2" eb="5">
      <t>ジュウジシャ</t>
    </rPh>
    <rPh sb="5" eb="6">
      <t>スウ</t>
    </rPh>
    <rPh sb="7" eb="9">
      <t>スイイ</t>
    </rPh>
    <phoneticPr fontId="35"/>
  </si>
  <si>
    <t>（１０）</t>
    <phoneticPr fontId="35"/>
  </si>
  <si>
    <t>医療及び医療関係施設</t>
    <rPh sb="0" eb="2">
      <t>イリョウ</t>
    </rPh>
    <rPh sb="2" eb="3">
      <t>オヨ</t>
    </rPh>
    <rPh sb="4" eb="6">
      <t>イリョウ</t>
    </rPh>
    <rPh sb="6" eb="8">
      <t>カンケイ</t>
    </rPh>
    <rPh sb="8" eb="10">
      <t>シセツ</t>
    </rPh>
    <phoneticPr fontId="35"/>
  </si>
  <si>
    <t>（１１）</t>
    <phoneticPr fontId="35"/>
  </si>
  <si>
    <t>診療所特別会計決算の状況（歳入）</t>
    <rPh sb="0" eb="3">
      <t>シンリョウショ</t>
    </rPh>
    <rPh sb="3" eb="5">
      <t>トクベツ</t>
    </rPh>
    <rPh sb="5" eb="7">
      <t>カイケイ</t>
    </rPh>
    <rPh sb="7" eb="9">
      <t>ケッサン</t>
    </rPh>
    <rPh sb="10" eb="12">
      <t>ジョウキョウ</t>
    </rPh>
    <rPh sb="13" eb="15">
      <t>サイニュウ</t>
    </rPh>
    <phoneticPr fontId="35"/>
  </si>
  <si>
    <t>（１２）</t>
    <phoneticPr fontId="35"/>
  </si>
  <si>
    <t>診療所特別会計決算の状況（歳出）</t>
    <rPh sb="0" eb="3">
      <t>シンリョウショ</t>
    </rPh>
    <rPh sb="3" eb="5">
      <t>トクベツ</t>
    </rPh>
    <rPh sb="5" eb="7">
      <t>カイケイ</t>
    </rPh>
    <rPh sb="7" eb="9">
      <t>ケッサン</t>
    </rPh>
    <rPh sb="10" eb="12">
      <t>ジョウキョウ</t>
    </rPh>
    <rPh sb="13" eb="15">
      <t>サイシュツ</t>
    </rPh>
    <phoneticPr fontId="35"/>
  </si>
  <si>
    <t>◆　健康</t>
    <rPh sb="2" eb="4">
      <t>ケンコウ</t>
    </rPh>
    <phoneticPr fontId="35"/>
  </si>
  <si>
    <t>（１３）</t>
    <phoneticPr fontId="35"/>
  </si>
  <si>
    <t>自治会別特定検診（40歳～74歳）受診率の推移</t>
    <rPh sb="0" eb="3">
      <t>ジチカイ</t>
    </rPh>
    <rPh sb="3" eb="4">
      <t>ベツ</t>
    </rPh>
    <rPh sb="4" eb="6">
      <t>トクテイ</t>
    </rPh>
    <rPh sb="6" eb="8">
      <t>ケンシン</t>
    </rPh>
    <rPh sb="11" eb="12">
      <t>サイ</t>
    </rPh>
    <rPh sb="15" eb="16">
      <t>サイ</t>
    </rPh>
    <rPh sb="17" eb="20">
      <t>ジュシンリツ</t>
    </rPh>
    <rPh sb="21" eb="23">
      <t>スイイ</t>
    </rPh>
    <phoneticPr fontId="35"/>
  </si>
  <si>
    <t>（１４）</t>
    <phoneticPr fontId="35"/>
  </si>
  <si>
    <t>国保特定検診受診率の推移</t>
    <rPh sb="0" eb="2">
      <t>コクホ</t>
    </rPh>
    <rPh sb="2" eb="4">
      <t>トクテイ</t>
    </rPh>
    <rPh sb="4" eb="6">
      <t>ケンシン</t>
    </rPh>
    <rPh sb="6" eb="9">
      <t>ジュシンリツ</t>
    </rPh>
    <rPh sb="10" eb="12">
      <t>スイイ</t>
    </rPh>
    <phoneticPr fontId="35"/>
  </si>
  <si>
    <t>（１５）</t>
    <phoneticPr fontId="35"/>
  </si>
  <si>
    <t>特定保健指導実施率</t>
    <rPh sb="0" eb="2">
      <t>トクテイ</t>
    </rPh>
    <rPh sb="2" eb="4">
      <t>ホケン</t>
    </rPh>
    <rPh sb="4" eb="6">
      <t>シドウ</t>
    </rPh>
    <rPh sb="6" eb="9">
      <t>ジッシリツ</t>
    </rPh>
    <phoneticPr fontId="35"/>
  </si>
  <si>
    <t>（１６）</t>
    <phoneticPr fontId="35"/>
  </si>
  <si>
    <t>内臓脂肪症候群の年次推移</t>
    <rPh sb="0" eb="2">
      <t>ナイゾウ</t>
    </rPh>
    <rPh sb="2" eb="4">
      <t>シボウ</t>
    </rPh>
    <rPh sb="4" eb="7">
      <t>ショウコウグン</t>
    </rPh>
    <rPh sb="8" eb="10">
      <t>ネンジ</t>
    </rPh>
    <rPh sb="10" eb="12">
      <t>スイイ</t>
    </rPh>
    <phoneticPr fontId="35"/>
  </si>
  <si>
    <t>◆　衛生</t>
    <rPh sb="2" eb="4">
      <t>エイセイ</t>
    </rPh>
    <phoneticPr fontId="35"/>
  </si>
  <si>
    <t>（１７）</t>
    <phoneticPr fontId="35"/>
  </si>
  <si>
    <t>読谷村火葬場使用状況の推移</t>
    <rPh sb="0" eb="3">
      <t>ヨミタンソン</t>
    </rPh>
    <rPh sb="3" eb="6">
      <t>カソウバ</t>
    </rPh>
    <rPh sb="6" eb="8">
      <t>シヨウ</t>
    </rPh>
    <rPh sb="8" eb="10">
      <t>ジョウキョウ</t>
    </rPh>
    <rPh sb="11" eb="13">
      <t>スイイ</t>
    </rPh>
    <phoneticPr fontId="35"/>
  </si>
  <si>
    <t>（１８）</t>
    <phoneticPr fontId="35"/>
  </si>
  <si>
    <t>し尿処分及びゴミ処理状況の推移</t>
    <rPh sb="1" eb="2">
      <t>ニョウ</t>
    </rPh>
    <rPh sb="2" eb="4">
      <t>ショブン</t>
    </rPh>
    <rPh sb="4" eb="5">
      <t>オヨ</t>
    </rPh>
    <rPh sb="8" eb="10">
      <t>ショリ</t>
    </rPh>
    <rPh sb="10" eb="12">
      <t>ジョウキョウ</t>
    </rPh>
    <rPh sb="13" eb="15">
      <t>スイイ</t>
    </rPh>
    <phoneticPr fontId="35"/>
  </si>
  <si>
    <t>（１９）</t>
    <phoneticPr fontId="35"/>
  </si>
  <si>
    <t>し尿処理量の推移</t>
    <rPh sb="1" eb="2">
      <t>ニョウ</t>
    </rPh>
    <rPh sb="2" eb="5">
      <t>ショリリョウ</t>
    </rPh>
    <rPh sb="6" eb="8">
      <t>スイイ</t>
    </rPh>
    <phoneticPr fontId="35"/>
  </si>
  <si>
    <t>（２０）</t>
    <phoneticPr fontId="35"/>
  </si>
  <si>
    <t>ごみ搬入状況</t>
    <rPh sb="2" eb="4">
      <t>ハンニュウ</t>
    </rPh>
    <rPh sb="4" eb="6">
      <t>ジョウキョウ</t>
    </rPh>
    <phoneticPr fontId="3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</si>
</sst>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1" formatCode="_ * #,##0_ ;_ * \-#,##0_ ;_ * &quot;-&quot;_ ;_ @_ "/>
    <numFmt numFmtId="176" formatCode="#,##0.0;[Red]\-#,##0.0"/>
    <numFmt numFmtId="177" formatCode="#,##0;&quot;△ &quot;#,##0"/>
    <numFmt numFmtId="178" formatCode="#,##0_ "/>
    <numFmt numFmtId="179" formatCode="0_);[Red]\(0\)"/>
    <numFmt numFmtId="180" formatCode="0.0_ "/>
    <numFmt numFmtId="181" formatCode="0.0;_℀"/>
    <numFmt numFmtId="182" formatCode="0.0"/>
    <numFmt numFmtId="183" formatCode="#,##0_);[Red]\(#,##0\)"/>
    <numFmt numFmtId="184" formatCode="#,##0.0_);[Red]\(#,##0.0\)"/>
    <numFmt numFmtId="185" formatCode="#,##0.000_);[Red]\(#,##0.000\)"/>
    <numFmt numFmtId="186" formatCode="#,##0.000;[Red]\-#,##0.000"/>
  </numFmts>
  <fonts count="41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3"/>
      <name val="FA 明朝"/>
      <family val="1"/>
    </font>
    <font>
      <sz val="6"/>
      <name val="ＭＳ Ｐゴシック"/>
      <family val="3"/>
      <scheme val="minor"/>
    </font>
    <font>
      <sz val="11"/>
      <name val="ＭＳ Ｐゴシック"/>
      <family val="3"/>
    </font>
    <font>
      <sz val="10"/>
      <name val="ＭＳ 明朝"/>
      <family val="1"/>
    </font>
    <font>
      <b/>
      <sz val="14"/>
      <name val="ＭＳ 明朝"/>
      <family val="1"/>
    </font>
    <font>
      <sz val="14"/>
      <name val="ＭＳ 明朝"/>
      <family val="1"/>
    </font>
    <font>
      <sz val="8"/>
      <name val="ＭＳ 明朝"/>
      <family val="1"/>
    </font>
    <font>
      <sz val="8"/>
      <name val="ＭＳ Ｐゴシック"/>
      <family val="3"/>
    </font>
    <font>
      <sz val="10"/>
      <color theme="1"/>
      <name val="ＭＳ 明朝"/>
      <family val="1"/>
    </font>
    <font>
      <sz val="9"/>
      <name val="ＭＳ 明朝"/>
      <family val="1"/>
    </font>
    <font>
      <b/>
      <sz val="14"/>
      <color theme="1"/>
      <name val="ＭＳ 明朝"/>
      <family val="1"/>
    </font>
    <font>
      <sz val="10"/>
      <color rgb="FFFF0000"/>
      <name val="ＭＳ 明朝"/>
      <family val="1"/>
    </font>
    <font>
      <b/>
      <sz val="12"/>
      <color theme="1"/>
      <name val="ＭＳ 明朝"/>
      <family val="1"/>
    </font>
    <font>
      <sz val="9"/>
      <color theme="1"/>
      <name val="ＭＳ 明朝"/>
      <family val="1"/>
    </font>
    <font>
      <sz val="9"/>
      <color rgb="FFFF0000"/>
      <name val="ＭＳ 明朝"/>
      <family val="1"/>
    </font>
    <font>
      <b/>
      <sz val="10"/>
      <name val="ＭＳ 明朝"/>
      <family val="1"/>
    </font>
    <font>
      <b/>
      <sz val="12"/>
      <name val="ＭＳ 明朝"/>
      <family val="1"/>
    </font>
    <font>
      <sz val="16"/>
      <color indexed="9"/>
      <name val="ＭＳ 明朝"/>
      <family val="1"/>
    </font>
    <font>
      <sz val="10"/>
      <color rgb="FFFFFF00"/>
      <name val="ＭＳ 明朝"/>
      <family val="1"/>
    </font>
    <font>
      <sz val="10"/>
      <color indexed="9"/>
      <name val="ＭＳ 明朝"/>
      <family val="1"/>
    </font>
    <font>
      <sz val="10"/>
      <color indexed="10"/>
      <name val="ＭＳ 明朝"/>
      <family val="1"/>
    </font>
    <font>
      <sz val="6.5"/>
      <name val="ＭＳ Ｐゴシック"/>
      <family val="3"/>
    </font>
    <font>
      <sz val="11"/>
      <color theme="1"/>
      <name val="ＭＳ 明朝"/>
      <family val="1"/>
    </font>
    <font>
      <sz val="11"/>
      <name val="ＭＳ 明朝"/>
      <family val="1"/>
    </font>
    <font>
      <sz val="11"/>
      <color rgb="FFFF0000"/>
      <name val="ＭＳ 明朝"/>
      <family val="1"/>
    </font>
    <font>
      <sz val="12"/>
      <color theme="1"/>
      <name val="ＭＳ 明朝"/>
      <family val="1"/>
    </font>
    <font>
      <sz val="10"/>
      <color theme="1"/>
      <name val="ＭＳ Ｐゴシック"/>
      <family val="3"/>
    </font>
    <font>
      <sz val="11"/>
      <color rgb="FFFF0000"/>
      <name val="ＭＳ Ｐゴシック"/>
      <family val="3"/>
    </font>
    <font>
      <sz val="10"/>
      <name val="ＭＳ Ｐゴシック"/>
      <family val="3"/>
    </font>
    <font>
      <sz val="12"/>
      <name val="ＭＳ 明朝"/>
      <family val="1"/>
    </font>
    <font>
      <b/>
      <sz val="18"/>
      <name val="ＭＳ 明朝"/>
      <family val="1"/>
    </font>
    <font>
      <b/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u/>
      <sz val="11"/>
      <color theme="10"/>
      <name val="ＭＳ Ｐゴシック"/>
      <family val="3"/>
    </font>
    <font>
      <u/>
      <sz val="20"/>
      <color theme="10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0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>
      <alignment vertical="center"/>
    </xf>
    <xf numFmtId="0" fontId="1" fillId="0" borderId="0"/>
    <xf numFmtId="0" fontId="2" fillId="0" borderId="0"/>
    <xf numFmtId="0" fontId="2" fillId="0" borderId="0"/>
    <xf numFmtId="38" fontId="4" fillId="0" borderId="0" applyFont="0" applyFill="0" applyBorder="0" applyAlignment="0" applyProtection="0"/>
    <xf numFmtId="0" fontId="39" fillId="0" borderId="0" applyNumberFormat="0" applyFill="0" applyBorder="0" applyAlignment="0" applyProtection="0"/>
  </cellStyleXfs>
  <cellXfs count="726">
    <xf numFmtId="0" fontId="0" fillId="0" borderId="0" xfId="0"/>
    <xf numFmtId="38" fontId="5" fillId="0" borderId="0" xfId="5" applyFont="1" applyAlignment="1">
      <alignment vertical="center"/>
    </xf>
    <xf numFmtId="0" fontId="5" fillId="0" borderId="0" xfId="3" applyFont="1" applyAlignment="1" applyProtection="1">
      <alignment vertical="center"/>
      <protection locked="0"/>
    </xf>
    <xf numFmtId="0" fontId="6" fillId="0" borderId="0" xfId="3" applyFont="1" applyAlignment="1" applyProtection="1">
      <alignment horizontal="centerContinuous" vertical="center"/>
      <protection locked="0"/>
    </xf>
    <xf numFmtId="0" fontId="5" fillId="0" borderId="0" xfId="3" applyFont="1" applyAlignment="1" applyProtection="1">
      <alignment horizontal="centerContinuous" vertical="center"/>
      <protection locked="0"/>
    </xf>
    <xf numFmtId="38" fontId="7" fillId="0" borderId="0" xfId="5" applyFont="1" applyAlignment="1">
      <alignment vertical="center"/>
    </xf>
    <xf numFmtId="38" fontId="5" fillId="0" borderId="0" xfId="5" applyFont="1" applyAlignment="1">
      <alignment horizontal="centerContinuous" vertical="center"/>
    </xf>
    <xf numFmtId="38" fontId="5" fillId="0" borderId="1" xfId="5" applyFont="1" applyFill="1" applyBorder="1" applyAlignment="1">
      <alignment horizontal="center" vertical="center" shrinkToFit="1"/>
    </xf>
    <xf numFmtId="38" fontId="5" fillId="0" borderId="2" xfId="5" applyFont="1" applyFill="1" applyBorder="1" applyAlignment="1">
      <alignment horizontal="center" vertical="center" shrinkToFit="1"/>
    </xf>
    <xf numFmtId="38" fontId="5" fillId="0" borderId="3" xfId="5" applyFont="1" applyFill="1" applyBorder="1" applyAlignment="1">
      <alignment horizontal="center" vertical="center" shrinkToFit="1"/>
    </xf>
    <xf numFmtId="38" fontId="5" fillId="0" borderId="4" xfId="5" applyFont="1" applyFill="1" applyBorder="1" applyAlignment="1">
      <alignment horizontal="center" vertical="center" shrinkToFit="1"/>
    </xf>
    <xf numFmtId="38" fontId="5" fillId="0" borderId="5" xfId="5" applyFont="1" applyFill="1" applyBorder="1" applyAlignment="1">
      <alignment horizontal="center" vertical="center" shrinkToFit="1"/>
    </xf>
    <xf numFmtId="38" fontId="5" fillId="0" borderId="6" xfId="5" applyFont="1" applyFill="1" applyBorder="1" applyAlignment="1">
      <alignment horizontal="center" vertical="center" shrinkToFit="1"/>
    </xf>
    <xf numFmtId="38" fontId="5" fillId="0" borderId="7" xfId="5" applyFont="1" applyFill="1" applyBorder="1" applyAlignment="1">
      <alignment horizontal="center" vertical="center" shrinkToFit="1"/>
    </xf>
    <xf numFmtId="38" fontId="5" fillId="0" borderId="8" xfId="5" applyFont="1" applyFill="1" applyBorder="1" applyAlignment="1">
      <alignment horizontal="center" vertical="center" shrinkToFit="1"/>
    </xf>
    <xf numFmtId="38" fontId="5" fillId="0" borderId="9" xfId="5" applyFont="1" applyFill="1" applyBorder="1" applyAlignment="1">
      <alignment horizontal="center" vertical="center" shrinkToFit="1"/>
    </xf>
    <xf numFmtId="38" fontId="10" fillId="2" borderId="9" xfId="5" applyFont="1" applyFill="1" applyBorder="1" applyAlignment="1">
      <alignment horizontal="center" vertical="center" shrinkToFit="1"/>
    </xf>
    <xf numFmtId="38" fontId="10" fillId="2" borderId="7" xfId="5" applyFont="1" applyFill="1" applyBorder="1" applyAlignment="1">
      <alignment horizontal="center" vertical="center" shrinkToFit="1"/>
    </xf>
    <xf numFmtId="38" fontId="10" fillId="2" borderId="8" xfId="5" applyFont="1" applyFill="1" applyBorder="1" applyAlignment="1">
      <alignment horizontal="center" vertical="center" shrinkToFit="1"/>
    </xf>
    <xf numFmtId="38" fontId="5" fillId="0" borderId="3" xfId="5" applyFont="1" applyFill="1" applyBorder="1" applyAlignment="1">
      <alignment horizontal="center" vertical="center"/>
    </xf>
    <xf numFmtId="38" fontId="5" fillId="0" borderId="6" xfId="5" applyFont="1" applyFill="1" applyBorder="1" applyAlignment="1">
      <alignment horizontal="center" vertical="center"/>
    </xf>
    <xf numFmtId="38" fontId="5" fillId="0" borderId="4" xfId="5" applyFont="1" applyFill="1" applyBorder="1" applyAlignment="1">
      <alignment vertical="center"/>
    </xf>
    <xf numFmtId="176" fontId="5" fillId="0" borderId="4" xfId="5" applyNumberFormat="1" applyFont="1" applyFill="1" applyBorder="1" applyAlignment="1">
      <alignment vertical="center"/>
    </xf>
    <xf numFmtId="38" fontId="5" fillId="0" borderId="11" xfId="5" applyFont="1" applyFill="1" applyBorder="1" applyAlignment="1">
      <alignment vertical="center"/>
    </xf>
    <xf numFmtId="38" fontId="5" fillId="0" borderId="12" xfId="5" applyFont="1" applyFill="1" applyBorder="1" applyAlignment="1">
      <alignment vertical="center"/>
    </xf>
    <xf numFmtId="176" fontId="5" fillId="0" borderId="12" xfId="5" applyNumberFormat="1" applyFont="1" applyFill="1" applyBorder="1" applyAlignment="1">
      <alignment vertical="center"/>
    </xf>
    <xf numFmtId="176" fontId="5" fillId="0" borderId="13" xfId="5" applyNumberFormat="1" applyFont="1" applyFill="1" applyBorder="1" applyAlignment="1">
      <alignment vertical="center"/>
    </xf>
    <xf numFmtId="38" fontId="5" fillId="0" borderId="14" xfId="5" applyFont="1" applyFill="1" applyBorder="1" applyAlignment="1">
      <alignment vertical="center"/>
    </xf>
    <xf numFmtId="38" fontId="5" fillId="0" borderId="4" xfId="5" applyNumberFormat="1" applyFont="1" applyFill="1" applyBorder="1" applyAlignment="1">
      <alignment vertical="center" shrinkToFit="1"/>
    </xf>
    <xf numFmtId="176" fontId="5" fillId="0" borderId="4" xfId="5" applyNumberFormat="1" applyFont="1" applyFill="1" applyBorder="1" applyAlignment="1">
      <alignment vertical="center" shrinkToFit="1"/>
    </xf>
    <xf numFmtId="176" fontId="5" fillId="0" borderId="0" xfId="5" applyNumberFormat="1" applyFont="1" applyFill="1" applyBorder="1" applyAlignment="1">
      <alignment vertical="center" shrinkToFit="1"/>
    </xf>
    <xf numFmtId="0" fontId="5" fillId="0" borderId="4" xfId="5" applyNumberFormat="1" applyFont="1" applyFill="1" applyBorder="1" applyAlignment="1">
      <alignment vertical="center" shrinkToFit="1"/>
    </xf>
    <xf numFmtId="0" fontId="5" fillId="0" borderId="14" xfId="5" applyNumberFormat="1" applyFont="1" applyFill="1" applyBorder="1" applyAlignment="1">
      <alignment vertical="center" shrinkToFit="1"/>
    </xf>
    <xf numFmtId="176" fontId="5" fillId="0" borderId="5" xfId="5" applyNumberFormat="1" applyFont="1" applyFill="1" applyBorder="1" applyAlignment="1">
      <alignment vertical="center" shrinkToFit="1"/>
    </xf>
    <xf numFmtId="38" fontId="5" fillId="0" borderId="14" xfId="5" applyFont="1" applyFill="1" applyBorder="1" applyAlignment="1">
      <alignment horizontal="center" vertical="center" shrinkToFit="1"/>
    </xf>
    <xf numFmtId="176" fontId="5" fillId="0" borderId="5" xfId="5" applyNumberFormat="1" applyFont="1" applyFill="1" applyBorder="1" applyAlignment="1">
      <alignment horizontal="center" vertical="center" shrinkToFit="1"/>
    </xf>
    <xf numFmtId="176" fontId="10" fillId="2" borderId="5" xfId="5" applyNumberFormat="1" applyFont="1" applyFill="1" applyBorder="1" applyAlignment="1">
      <alignment vertical="center" shrinkToFit="1"/>
    </xf>
    <xf numFmtId="38" fontId="10" fillId="2" borderId="14" xfId="5" applyFont="1" applyFill="1" applyBorder="1" applyAlignment="1">
      <alignment horizontal="center" vertical="center" shrinkToFit="1"/>
    </xf>
    <xf numFmtId="38" fontId="10" fillId="2" borderId="4" xfId="5" applyFont="1" applyFill="1" applyBorder="1" applyAlignment="1">
      <alignment horizontal="center" vertical="center" shrinkToFit="1"/>
    </xf>
    <xf numFmtId="176" fontId="10" fillId="2" borderId="5" xfId="5" applyNumberFormat="1" applyFont="1" applyFill="1" applyBorder="1" applyAlignment="1">
      <alignment horizontal="center" vertical="center" shrinkToFit="1"/>
    </xf>
    <xf numFmtId="0" fontId="10" fillId="2" borderId="14" xfId="5" applyNumberFormat="1" applyFont="1" applyFill="1" applyBorder="1" applyAlignment="1">
      <alignment vertical="center" shrinkToFit="1"/>
    </xf>
    <xf numFmtId="0" fontId="10" fillId="2" borderId="4" xfId="5" applyNumberFormat="1" applyFont="1" applyFill="1" applyBorder="1" applyAlignment="1">
      <alignment vertical="center" shrinkToFit="1"/>
    </xf>
    <xf numFmtId="38" fontId="5" fillId="0" borderId="0" xfId="5" applyFont="1" applyFill="1" applyBorder="1" applyAlignment="1">
      <alignment vertical="center"/>
    </xf>
    <xf numFmtId="176" fontId="5" fillId="0" borderId="0" xfId="5" applyNumberFormat="1" applyFont="1" applyFill="1" applyBorder="1" applyAlignment="1">
      <alignment vertical="center"/>
    </xf>
    <xf numFmtId="38" fontId="5" fillId="0" borderId="0" xfId="5" applyNumberFormat="1" applyFont="1" applyFill="1" applyBorder="1" applyAlignment="1">
      <alignment vertical="center" shrinkToFit="1"/>
    </xf>
    <xf numFmtId="0" fontId="5" fillId="0" borderId="0" xfId="5" applyNumberFormat="1" applyFont="1" applyFill="1" applyBorder="1" applyAlignment="1">
      <alignment vertical="center" shrinkToFit="1"/>
    </xf>
    <xf numFmtId="38" fontId="5" fillId="0" borderId="0" xfId="5" applyFont="1" applyFill="1" applyBorder="1" applyAlignment="1">
      <alignment horizontal="center" vertical="center" shrinkToFit="1"/>
    </xf>
    <xf numFmtId="0" fontId="5" fillId="0" borderId="16" xfId="5" applyNumberFormat="1" applyFont="1" applyFill="1" applyBorder="1" applyAlignment="1">
      <alignment vertical="center" shrinkToFit="1"/>
    </xf>
    <xf numFmtId="176" fontId="5" fillId="0" borderId="17" xfId="5" applyNumberFormat="1" applyFont="1" applyFill="1" applyBorder="1" applyAlignment="1">
      <alignment vertical="center" shrinkToFit="1"/>
    </xf>
    <xf numFmtId="38" fontId="5" fillId="0" borderId="16" xfId="5" applyFont="1" applyFill="1" applyBorder="1" applyAlignment="1">
      <alignment horizontal="center" vertical="center" shrinkToFit="1"/>
    </xf>
    <xf numFmtId="176" fontId="5" fillId="0" borderId="17" xfId="5" applyNumberFormat="1" applyFont="1" applyFill="1" applyBorder="1" applyAlignment="1">
      <alignment horizontal="center" vertical="center" shrinkToFit="1"/>
    </xf>
    <xf numFmtId="176" fontId="10" fillId="2" borderId="17" xfId="5" applyNumberFormat="1" applyFont="1" applyFill="1" applyBorder="1" applyAlignment="1">
      <alignment vertical="center" shrinkToFit="1"/>
    </xf>
    <xf numFmtId="38" fontId="10" fillId="2" borderId="16" xfId="5" applyFont="1" applyFill="1" applyBorder="1" applyAlignment="1">
      <alignment horizontal="center" vertical="center" shrinkToFit="1"/>
    </xf>
    <xf numFmtId="38" fontId="10" fillId="2" borderId="0" xfId="5" applyFont="1" applyFill="1" applyBorder="1" applyAlignment="1">
      <alignment horizontal="center" vertical="center" shrinkToFit="1"/>
    </xf>
    <xf numFmtId="176" fontId="10" fillId="2" borderId="17" xfId="5" applyNumberFormat="1" applyFont="1" applyFill="1" applyBorder="1" applyAlignment="1">
      <alignment horizontal="center" vertical="center" shrinkToFit="1"/>
    </xf>
    <xf numFmtId="0" fontId="10" fillId="2" borderId="16" xfId="5" applyNumberFormat="1" applyFont="1" applyFill="1" applyBorder="1" applyAlignment="1">
      <alignment vertical="center" shrinkToFit="1"/>
    </xf>
    <xf numFmtId="0" fontId="10" fillId="2" borderId="0" xfId="5" applyNumberFormat="1" applyFont="1" applyFill="1" applyBorder="1" applyAlignment="1">
      <alignment vertical="center" shrinkToFit="1"/>
    </xf>
    <xf numFmtId="38" fontId="5" fillId="0" borderId="5" xfId="5" applyFont="1" applyFill="1" applyBorder="1" applyAlignment="1">
      <alignment horizontal="center" vertical="center"/>
    </xf>
    <xf numFmtId="38" fontId="5" fillId="0" borderId="0" xfId="5" applyFont="1" applyFill="1" applyBorder="1" applyAlignment="1">
      <alignment horizontal="center" vertical="center"/>
    </xf>
    <xf numFmtId="38" fontId="5" fillId="0" borderId="16" xfId="5" applyFont="1" applyFill="1" applyBorder="1" applyAlignment="1">
      <alignment horizontal="center" vertical="center"/>
    </xf>
    <xf numFmtId="38" fontId="5" fillId="0" borderId="17" xfId="5" applyFont="1" applyFill="1" applyBorder="1" applyAlignment="1">
      <alignment horizontal="center" vertical="center"/>
    </xf>
    <xf numFmtId="38" fontId="10" fillId="2" borderId="16" xfId="5" applyFont="1" applyFill="1" applyBorder="1" applyAlignment="1">
      <alignment horizontal="center" vertical="center"/>
    </xf>
    <xf numFmtId="38" fontId="10" fillId="2" borderId="17" xfId="5" applyFont="1" applyFill="1" applyBorder="1" applyAlignment="1">
      <alignment horizontal="center" vertical="center"/>
    </xf>
    <xf numFmtId="38" fontId="5" fillId="0" borderId="19" xfId="5" applyFont="1" applyFill="1" applyBorder="1" applyAlignment="1">
      <alignment vertical="center"/>
    </xf>
    <xf numFmtId="38" fontId="5" fillId="0" borderId="20" xfId="5" applyFont="1" applyFill="1" applyBorder="1" applyAlignment="1">
      <alignment vertical="center"/>
    </xf>
    <xf numFmtId="176" fontId="5" fillId="0" borderId="20" xfId="5" applyNumberFormat="1" applyFont="1" applyFill="1" applyBorder="1" applyAlignment="1">
      <alignment vertical="center"/>
    </xf>
    <xf numFmtId="176" fontId="5" fillId="0" borderId="21" xfId="5" applyNumberFormat="1" applyFont="1" applyFill="1" applyBorder="1" applyAlignment="1">
      <alignment vertical="center"/>
    </xf>
    <xf numFmtId="38" fontId="5" fillId="0" borderId="16" xfId="5" applyFont="1" applyFill="1" applyBorder="1" applyAlignment="1">
      <alignment vertical="center"/>
    </xf>
    <xf numFmtId="0" fontId="5" fillId="0" borderId="0" xfId="5" applyNumberFormat="1" applyFont="1" applyFill="1" applyBorder="1" applyAlignment="1">
      <alignment horizontal="center" vertical="center" shrinkToFit="1"/>
    </xf>
    <xf numFmtId="0" fontId="5" fillId="0" borderId="16" xfId="5" applyNumberFormat="1" applyFont="1" applyFill="1" applyBorder="1" applyAlignment="1">
      <alignment horizontal="center" vertical="center" shrinkToFit="1"/>
    </xf>
    <xf numFmtId="0" fontId="10" fillId="2" borderId="16" xfId="5" applyNumberFormat="1" applyFont="1" applyFill="1" applyBorder="1" applyAlignment="1">
      <alignment horizontal="center" vertical="center" shrinkToFit="1"/>
    </xf>
    <xf numFmtId="0" fontId="10" fillId="2" borderId="0" xfId="5" applyNumberFormat="1" applyFont="1" applyFill="1" applyBorder="1" applyAlignment="1">
      <alignment horizontal="center" vertical="center" shrinkToFit="1"/>
    </xf>
    <xf numFmtId="176" fontId="5" fillId="0" borderId="0" xfId="5" applyNumberFormat="1" applyFont="1" applyFill="1" applyBorder="1" applyAlignment="1">
      <alignment horizontal="center" vertical="center"/>
    </xf>
    <xf numFmtId="176" fontId="5" fillId="0" borderId="23" xfId="5" applyNumberFormat="1" applyFont="1" applyFill="1" applyBorder="1" applyAlignment="1">
      <alignment horizontal="center" vertical="center" shrinkToFit="1"/>
    </xf>
    <xf numFmtId="38" fontId="5" fillId="0" borderId="24" xfId="5" applyFont="1" applyFill="1" applyBorder="1" applyAlignment="1">
      <alignment vertical="center"/>
    </xf>
    <xf numFmtId="176" fontId="5" fillId="0" borderId="24" xfId="5" applyNumberFormat="1" applyFont="1" applyFill="1" applyBorder="1" applyAlignment="1">
      <alignment vertical="center"/>
    </xf>
    <xf numFmtId="38" fontId="5" fillId="0" borderId="25" xfId="5" applyFont="1" applyFill="1" applyBorder="1" applyAlignment="1">
      <alignment vertical="center"/>
    </xf>
    <xf numFmtId="38" fontId="5" fillId="0" borderId="26" xfId="5" applyFont="1" applyFill="1" applyBorder="1" applyAlignment="1">
      <alignment vertical="center"/>
    </xf>
    <xf numFmtId="176" fontId="5" fillId="0" borderId="26" xfId="5" applyNumberFormat="1" applyFont="1" applyFill="1" applyBorder="1" applyAlignment="1">
      <alignment vertical="center"/>
    </xf>
    <xf numFmtId="176" fontId="5" fillId="0" borderId="27" xfId="5" applyNumberFormat="1" applyFont="1" applyFill="1" applyBorder="1" applyAlignment="1">
      <alignment vertical="center"/>
    </xf>
    <xf numFmtId="38" fontId="5" fillId="0" borderId="22" xfId="5" applyFont="1" applyFill="1" applyBorder="1" applyAlignment="1">
      <alignment vertical="center"/>
    </xf>
    <xf numFmtId="38" fontId="5" fillId="0" borderId="16" xfId="5" applyFont="1" applyFill="1" applyBorder="1" applyAlignment="1">
      <alignment vertical="center" shrinkToFit="1"/>
    </xf>
    <xf numFmtId="38" fontId="5" fillId="0" borderId="0" xfId="5" applyFont="1" applyAlignment="1">
      <alignment horizontal="right" vertical="center"/>
    </xf>
    <xf numFmtId="176" fontId="5" fillId="0" borderId="6" xfId="5" applyNumberFormat="1" applyFont="1" applyFill="1" applyBorder="1" applyAlignment="1">
      <alignment vertical="center" shrinkToFit="1"/>
    </xf>
    <xf numFmtId="38" fontId="11" fillId="0" borderId="0" xfId="5" applyFont="1" applyFill="1" applyAlignment="1">
      <alignment horizontal="right" vertical="center"/>
    </xf>
    <xf numFmtId="38" fontId="5" fillId="0" borderId="22" xfId="5" applyFont="1" applyFill="1" applyBorder="1" applyAlignment="1">
      <alignment horizontal="center" vertical="center" shrinkToFit="1"/>
    </xf>
    <xf numFmtId="38" fontId="5" fillId="0" borderId="24" xfId="5" applyFont="1" applyFill="1" applyBorder="1" applyAlignment="1">
      <alignment horizontal="center" vertical="center" shrinkToFit="1"/>
    </xf>
    <xf numFmtId="176" fontId="5" fillId="0" borderId="24" xfId="5" applyNumberFormat="1" applyFont="1" applyFill="1" applyBorder="1" applyAlignment="1">
      <alignment horizontal="center" vertical="center" shrinkToFit="1"/>
    </xf>
    <xf numFmtId="38" fontId="5" fillId="0" borderId="22" xfId="5" applyFont="1" applyFill="1" applyBorder="1" applyAlignment="1">
      <alignment vertical="center" shrinkToFit="1"/>
    </xf>
    <xf numFmtId="38" fontId="5" fillId="0" borderId="24" xfId="5" applyFont="1" applyFill="1" applyBorder="1" applyAlignment="1">
      <alignment vertical="center" shrinkToFit="1"/>
    </xf>
    <xf numFmtId="176" fontId="5" fillId="0" borderId="24" xfId="5" applyNumberFormat="1" applyFont="1" applyFill="1" applyBorder="1" applyAlignment="1">
      <alignment vertical="center" shrinkToFit="1"/>
    </xf>
    <xf numFmtId="176" fontId="5" fillId="0" borderId="23" xfId="5" applyNumberFormat="1" applyFont="1" applyFill="1" applyBorder="1" applyAlignment="1">
      <alignment vertical="center" shrinkToFit="1"/>
    </xf>
    <xf numFmtId="176" fontId="5" fillId="0" borderId="0" xfId="5" applyNumberFormat="1" applyFont="1" applyAlignment="1">
      <alignment vertical="center"/>
    </xf>
    <xf numFmtId="38" fontId="10" fillId="0" borderId="0" xfId="5" applyFont="1" applyAlignment="1">
      <alignment vertical="center"/>
    </xf>
    <xf numFmtId="38" fontId="12" fillId="0" borderId="0" xfId="5" applyFont="1" applyAlignment="1">
      <alignment horizontal="centerContinuous" vertical="center"/>
    </xf>
    <xf numFmtId="38" fontId="10" fillId="0" borderId="1" xfId="5" applyFont="1" applyBorder="1" applyAlignment="1">
      <alignment horizontal="right" vertical="center"/>
    </xf>
    <xf numFmtId="38" fontId="10" fillId="0" borderId="3" xfId="5" applyFont="1" applyBorder="1" applyAlignment="1">
      <alignment vertical="center"/>
    </xf>
    <xf numFmtId="38" fontId="10" fillId="0" borderId="1" xfId="5" applyFont="1" applyBorder="1" applyAlignment="1">
      <alignment horizontal="center" vertical="center"/>
    </xf>
    <xf numFmtId="38" fontId="10" fillId="0" borderId="2" xfId="5" applyFont="1" applyBorder="1" applyAlignment="1">
      <alignment horizontal="center" vertical="center"/>
    </xf>
    <xf numFmtId="38" fontId="10" fillId="0" borderId="3" xfId="5" applyFont="1" applyFill="1" applyBorder="1" applyAlignment="1">
      <alignment horizontal="center" vertical="center"/>
    </xf>
    <xf numFmtId="38" fontId="10" fillId="0" borderId="0" xfId="5" applyFont="1" applyBorder="1" applyAlignment="1">
      <alignment horizontal="left" vertical="center"/>
    </xf>
    <xf numFmtId="38" fontId="10" fillId="0" borderId="0" xfId="5" applyFont="1" applyFill="1" applyBorder="1" applyAlignment="1">
      <alignment horizontal="center" vertical="center"/>
    </xf>
    <xf numFmtId="38" fontId="12" fillId="0" borderId="0" xfId="5" applyFont="1" applyBorder="1" applyAlignment="1">
      <alignment horizontal="centerContinuous" vertical="center"/>
    </xf>
    <xf numFmtId="38" fontId="10" fillId="0" borderId="0" xfId="5" applyFont="1" applyBorder="1" applyAlignment="1">
      <alignment vertical="center"/>
    </xf>
    <xf numFmtId="38" fontId="10" fillId="0" borderId="0" xfId="5" applyFont="1" applyBorder="1" applyAlignment="1">
      <alignment horizontal="right" vertical="center"/>
    </xf>
    <xf numFmtId="0" fontId="10" fillId="0" borderId="0" xfId="4" applyFont="1" applyBorder="1" applyAlignment="1">
      <alignment horizontal="center" vertical="center"/>
    </xf>
    <xf numFmtId="38" fontId="13" fillId="0" borderId="0" xfId="5" applyFont="1" applyBorder="1" applyAlignment="1">
      <alignment vertical="center"/>
    </xf>
    <xf numFmtId="0" fontId="13" fillId="0" borderId="0" xfId="4" applyFont="1" applyBorder="1" applyAlignment="1">
      <alignment horizontal="left" vertical="center"/>
    </xf>
    <xf numFmtId="38" fontId="14" fillId="0" borderId="0" xfId="5" applyFont="1" applyAlignment="1">
      <alignment horizontal="centerContinuous" vertical="center"/>
    </xf>
    <xf numFmtId="38" fontId="10" fillId="0" borderId="10" xfId="5" applyFont="1" applyBorder="1" applyAlignment="1">
      <alignment horizontal="centerContinuous" vertical="center"/>
    </xf>
    <xf numFmtId="38" fontId="10" fillId="0" borderId="10" xfId="5" applyFont="1" applyFill="1" applyBorder="1" applyAlignment="1">
      <alignment horizontal="center" vertical="center"/>
    </xf>
    <xf numFmtId="177" fontId="10" fillId="0" borderId="14" xfId="5" applyNumberFormat="1" applyFont="1" applyBorder="1" applyAlignment="1">
      <alignment horizontal="right" vertical="center" indent="2"/>
    </xf>
    <xf numFmtId="177" fontId="10" fillId="0" borderId="4" xfId="5" applyNumberFormat="1" applyFont="1" applyBorder="1" applyAlignment="1">
      <alignment horizontal="right" vertical="center" indent="2"/>
    </xf>
    <xf numFmtId="177" fontId="10" fillId="0" borderId="14" xfId="5" applyNumberFormat="1" applyFont="1" applyBorder="1" applyAlignment="1">
      <alignment horizontal="center" vertical="center"/>
    </xf>
    <xf numFmtId="177" fontId="10" fillId="0" borderId="4" xfId="5" applyNumberFormat="1" applyFont="1" applyBorder="1" applyAlignment="1">
      <alignment horizontal="center" vertical="center"/>
    </xf>
    <xf numFmtId="38" fontId="10" fillId="0" borderId="4" xfId="5" applyFont="1" applyFill="1" applyBorder="1" applyAlignment="1">
      <alignment horizontal="center" vertical="center"/>
    </xf>
    <xf numFmtId="177" fontId="10" fillId="0" borderId="5" xfId="5" applyNumberFormat="1" applyFont="1" applyFill="1" applyBorder="1" applyAlignment="1">
      <alignment horizontal="center" vertical="center"/>
    </xf>
    <xf numFmtId="38" fontId="14" fillId="0" borderId="0" xfId="5" applyFont="1" applyBorder="1" applyAlignment="1">
      <alignment horizontal="centerContinuous" vertical="center"/>
    </xf>
    <xf numFmtId="38" fontId="10" fillId="0" borderId="0" xfId="5" applyFont="1" applyBorder="1" applyAlignment="1">
      <alignment horizontal="centerContinuous" vertical="center"/>
    </xf>
    <xf numFmtId="177" fontId="10" fillId="0" borderId="0" xfId="5" applyNumberFormat="1" applyFont="1" applyBorder="1" applyAlignment="1">
      <alignment horizontal="right" vertical="center" indent="2"/>
    </xf>
    <xf numFmtId="177" fontId="13" fillId="0" borderId="0" xfId="5" applyNumberFormat="1" applyFont="1" applyFill="1" applyBorder="1" applyAlignment="1">
      <alignment horizontal="right" vertical="center" indent="2"/>
    </xf>
    <xf numFmtId="38" fontId="10" fillId="0" borderId="15" xfId="5" applyFont="1" applyBorder="1" applyAlignment="1">
      <alignment horizontal="centerContinuous" vertical="center"/>
    </xf>
    <xf numFmtId="38" fontId="10" fillId="0" borderId="6" xfId="5" applyFont="1" applyFill="1" applyBorder="1" applyAlignment="1">
      <alignment horizontal="center" vertical="center"/>
    </xf>
    <xf numFmtId="177" fontId="10" fillId="0" borderId="16" xfId="5" applyNumberFormat="1" applyFont="1" applyBorder="1" applyAlignment="1">
      <alignment horizontal="right" vertical="center" indent="2"/>
    </xf>
    <xf numFmtId="177" fontId="10" fillId="0" borderId="17" xfId="5" applyNumberFormat="1" applyFont="1" applyFill="1" applyBorder="1" applyAlignment="1">
      <alignment horizontal="right" vertical="center" indent="2"/>
    </xf>
    <xf numFmtId="38" fontId="10" fillId="0" borderId="15" xfId="5" applyFont="1" applyFill="1" applyBorder="1" applyAlignment="1">
      <alignment horizontal="center" vertical="center"/>
    </xf>
    <xf numFmtId="0" fontId="10" fillId="0" borderId="0" xfId="4" applyFont="1" applyAlignment="1">
      <alignment vertical="center"/>
    </xf>
    <xf numFmtId="0" fontId="5" fillId="0" borderId="0" xfId="4" applyFont="1" applyBorder="1" applyAlignment="1">
      <alignment vertical="center"/>
    </xf>
    <xf numFmtId="38" fontId="10" fillId="0" borderId="15" xfId="5" applyFont="1" applyFill="1" applyBorder="1" applyAlignment="1">
      <alignment horizontal="center" vertical="center" shrinkToFit="1"/>
    </xf>
    <xf numFmtId="38" fontId="10" fillId="0" borderId="0" xfId="5" applyFont="1" applyBorder="1" applyAlignment="1">
      <alignment horizontal="center" vertical="center" shrinkToFit="1"/>
    </xf>
    <xf numFmtId="38" fontId="5" fillId="0" borderId="0" xfId="5" applyFont="1" applyBorder="1" applyAlignment="1">
      <alignment horizontal="right" vertical="center"/>
    </xf>
    <xf numFmtId="0" fontId="10" fillId="0" borderId="0" xfId="4" applyFont="1" applyAlignment="1">
      <alignment horizontal="right" vertical="center"/>
    </xf>
    <xf numFmtId="38" fontId="10" fillId="0" borderId="18" xfId="5" applyFont="1" applyBorder="1" applyAlignment="1">
      <alignment horizontal="centerContinuous" vertical="center"/>
    </xf>
    <xf numFmtId="177" fontId="10" fillId="0" borderId="22" xfId="5" applyNumberFormat="1" applyFont="1" applyBorder="1" applyAlignment="1">
      <alignment horizontal="right" vertical="center" indent="2"/>
    </xf>
    <xf numFmtId="177" fontId="10" fillId="0" borderId="24" xfId="5" applyNumberFormat="1" applyFont="1" applyBorder="1" applyAlignment="1">
      <alignment horizontal="right" vertical="center" indent="2"/>
    </xf>
    <xf numFmtId="177" fontId="10" fillId="0" borderId="23" xfId="5" applyNumberFormat="1" applyFont="1" applyFill="1" applyBorder="1" applyAlignment="1">
      <alignment horizontal="right" vertical="center" indent="2"/>
    </xf>
    <xf numFmtId="38" fontId="15" fillId="0" borderId="0" xfId="5" applyFont="1" applyAlignment="1">
      <alignment horizontal="right" vertical="center"/>
    </xf>
    <xf numFmtId="0" fontId="10" fillId="0" borderId="0" xfId="4" applyFont="1" applyBorder="1" applyAlignment="1">
      <alignment horizontal="right" vertical="center"/>
    </xf>
    <xf numFmtId="38" fontId="16" fillId="0" borderId="0" xfId="5" applyFont="1" applyBorder="1" applyAlignment="1">
      <alignment horizontal="right" vertical="center"/>
    </xf>
    <xf numFmtId="38" fontId="11" fillId="0" borderId="0" xfId="5" applyFont="1" applyFill="1" applyBorder="1" applyAlignment="1">
      <alignment horizontal="right" vertical="center"/>
    </xf>
    <xf numFmtId="0" fontId="10" fillId="0" borderId="2" xfId="4" applyFont="1" applyBorder="1" applyAlignment="1">
      <alignment horizontal="center" vertical="center"/>
    </xf>
    <xf numFmtId="0" fontId="10" fillId="0" borderId="0" xfId="4" applyFont="1" applyBorder="1" applyAlignment="1">
      <alignment horizontal="left" vertical="center"/>
    </xf>
    <xf numFmtId="38" fontId="13" fillId="0" borderId="0" xfId="5" applyFont="1" applyAlignment="1">
      <alignment vertical="center"/>
    </xf>
    <xf numFmtId="38" fontId="10" fillId="0" borderId="14" xfId="5" applyFont="1" applyBorder="1" applyAlignment="1">
      <alignment horizontal="centerContinuous" vertical="center"/>
    </xf>
    <xf numFmtId="38" fontId="10" fillId="3" borderId="4" xfId="5" applyFont="1" applyFill="1" applyBorder="1" applyAlignment="1">
      <alignment vertical="center"/>
    </xf>
    <xf numFmtId="177" fontId="10" fillId="0" borderId="5" xfId="5" applyNumberFormat="1" applyFont="1" applyFill="1" applyBorder="1" applyAlignment="1">
      <alignment horizontal="right" vertical="center" indent="2"/>
    </xf>
    <xf numFmtId="38" fontId="10" fillId="0" borderId="16" xfId="5" applyFont="1" applyBorder="1" applyAlignment="1">
      <alignment horizontal="centerContinuous" vertical="center"/>
    </xf>
    <xf numFmtId="38" fontId="10" fillId="3" borderId="0" xfId="5" applyFont="1" applyFill="1" applyBorder="1" applyAlignment="1">
      <alignment vertical="center"/>
    </xf>
    <xf numFmtId="0" fontId="0" fillId="0" borderId="0" xfId="0" applyAlignment="1">
      <alignment vertical="center"/>
    </xf>
    <xf numFmtId="38" fontId="10" fillId="0" borderId="22" xfId="5" applyFont="1" applyFill="1" applyBorder="1" applyAlignment="1">
      <alignment vertical="center"/>
    </xf>
    <xf numFmtId="38" fontId="10" fillId="3" borderId="24" xfId="5" applyFont="1" applyFill="1" applyBorder="1" applyAlignment="1">
      <alignment vertical="center"/>
    </xf>
    <xf numFmtId="38" fontId="8" fillId="0" borderId="0" xfId="5" applyFont="1" applyAlignment="1">
      <alignment vertical="center"/>
    </xf>
    <xf numFmtId="0" fontId="5" fillId="0" borderId="0" xfId="4" applyFont="1" applyAlignment="1">
      <alignment horizontal="center" vertical="center"/>
    </xf>
    <xf numFmtId="0" fontId="5" fillId="0" borderId="0" xfId="4" applyFont="1" applyAlignment="1">
      <alignment vertical="center"/>
    </xf>
    <xf numFmtId="0" fontId="6" fillId="0" borderId="0" xfId="0" applyFont="1" applyBorder="1" applyAlignment="1">
      <alignment horizontal="centerContinuous" vertical="center"/>
    </xf>
    <xf numFmtId="0" fontId="5" fillId="0" borderId="17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5" fillId="0" borderId="2" xfId="4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1" xfId="4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shrinkToFit="1"/>
    </xf>
    <xf numFmtId="38" fontId="5" fillId="0" borderId="2" xfId="5" applyFont="1" applyBorder="1" applyAlignment="1">
      <alignment horizontal="center" vertical="center"/>
    </xf>
    <xf numFmtId="38" fontId="5" fillId="0" borderId="1" xfId="5" applyFont="1" applyBorder="1" applyAlignment="1">
      <alignment horizontal="center" vertical="center"/>
    </xf>
    <xf numFmtId="0" fontId="17" fillId="0" borderId="0" xfId="4" applyFont="1" applyAlignment="1">
      <alignment horizontal="center" vertical="center"/>
    </xf>
    <xf numFmtId="0" fontId="18" fillId="0" borderId="0" xfId="0" applyFont="1" applyBorder="1" applyAlignment="1">
      <alignment horizontal="centerContinuous" vertical="center"/>
    </xf>
    <xf numFmtId="0" fontId="5" fillId="0" borderId="3" xfId="0" applyFont="1" applyBorder="1" applyAlignment="1">
      <alignment horizontal="center" vertical="center"/>
    </xf>
    <xf numFmtId="178" fontId="5" fillId="0" borderId="14" xfId="0" applyNumberFormat="1" applyFont="1" applyBorder="1" applyAlignment="1">
      <alignment horizontal="right" vertical="center" indent="1"/>
    </xf>
    <xf numFmtId="178" fontId="5" fillId="0" borderId="4" xfId="0" applyNumberFormat="1" applyFont="1" applyBorder="1" applyAlignment="1">
      <alignment horizontal="right" vertical="center" indent="1"/>
    </xf>
    <xf numFmtId="178" fontId="5" fillId="0" borderId="11" xfId="0" applyNumberFormat="1" applyFont="1" applyBorder="1" applyAlignment="1">
      <alignment horizontal="right" vertical="center" indent="1"/>
    </xf>
    <xf numFmtId="178" fontId="5" fillId="0" borderId="12" xfId="0" applyNumberFormat="1" applyFont="1" applyBorder="1" applyAlignment="1">
      <alignment horizontal="right" vertical="center" indent="1"/>
    </xf>
    <xf numFmtId="178" fontId="5" fillId="0" borderId="13" xfId="0" applyNumberFormat="1" applyFont="1" applyBorder="1" applyAlignment="1">
      <alignment horizontal="right" vertical="center" indent="1"/>
    </xf>
    <xf numFmtId="178" fontId="5" fillId="0" borderId="0" xfId="0" applyNumberFormat="1" applyFont="1" applyBorder="1" applyAlignment="1">
      <alignment horizontal="right" vertical="center" indent="1"/>
    </xf>
    <xf numFmtId="178" fontId="5" fillId="0" borderId="5" xfId="0" applyNumberFormat="1" applyFont="1" applyFill="1" applyBorder="1" applyAlignment="1">
      <alignment horizontal="right" vertical="center" indent="1"/>
    </xf>
    <xf numFmtId="0" fontId="10" fillId="0" borderId="0" xfId="4" applyFont="1" applyBorder="1" applyAlignment="1">
      <alignment vertical="center"/>
    </xf>
    <xf numFmtId="0" fontId="17" fillId="0" borderId="0" xfId="4" applyFont="1" applyAlignment="1">
      <alignment vertical="center"/>
    </xf>
    <xf numFmtId="178" fontId="5" fillId="0" borderId="16" xfId="0" applyNumberFormat="1" applyFont="1" applyBorder="1" applyAlignment="1">
      <alignment horizontal="right" vertical="center" indent="1"/>
    </xf>
    <xf numFmtId="178" fontId="5" fillId="0" borderId="19" xfId="0" applyNumberFormat="1" applyFont="1" applyBorder="1" applyAlignment="1">
      <alignment horizontal="right" vertical="center" indent="1"/>
    </xf>
    <xf numFmtId="178" fontId="5" fillId="0" borderId="20" xfId="0" applyNumberFormat="1" applyFont="1" applyBorder="1" applyAlignment="1">
      <alignment horizontal="right" vertical="center" indent="1"/>
    </xf>
    <xf numFmtId="178" fontId="5" fillId="0" borderId="21" xfId="0" applyNumberFormat="1" applyFont="1" applyBorder="1" applyAlignment="1">
      <alignment horizontal="right" vertical="center" indent="1"/>
    </xf>
    <xf numFmtId="178" fontId="5" fillId="0" borderId="17" xfId="0" applyNumberFormat="1" applyFont="1" applyFill="1" applyBorder="1" applyAlignment="1">
      <alignment horizontal="right" vertical="center" indent="1"/>
    </xf>
    <xf numFmtId="0" fontId="5" fillId="0" borderId="6" xfId="0" applyFont="1" applyBorder="1" applyAlignment="1">
      <alignment horizontal="center" vertical="center" shrinkToFit="1"/>
    </xf>
    <xf numFmtId="178" fontId="5" fillId="0" borderId="16" xfId="0" applyNumberFormat="1" applyFont="1" applyBorder="1" applyAlignment="1">
      <alignment horizontal="center" vertical="center"/>
    </xf>
    <xf numFmtId="178" fontId="5" fillId="0" borderId="0" xfId="0" applyNumberFormat="1" applyFont="1" applyBorder="1" applyAlignment="1">
      <alignment horizontal="center" vertical="center"/>
    </xf>
    <xf numFmtId="178" fontId="5" fillId="0" borderId="19" xfId="0" applyNumberFormat="1" applyFont="1" applyBorder="1" applyAlignment="1">
      <alignment horizontal="center" vertical="center"/>
    </xf>
    <xf numFmtId="178" fontId="5" fillId="0" borderId="20" xfId="0" applyNumberFormat="1" applyFont="1" applyBorder="1" applyAlignment="1">
      <alignment horizontal="center" vertical="center"/>
    </xf>
    <xf numFmtId="178" fontId="5" fillId="0" borderId="21" xfId="0" applyNumberFormat="1" applyFont="1" applyBorder="1" applyAlignment="1">
      <alignment horizontal="center" vertical="center"/>
    </xf>
    <xf numFmtId="178" fontId="5" fillId="0" borderId="17" xfId="0" applyNumberFormat="1" applyFont="1" applyFill="1" applyBorder="1" applyAlignment="1">
      <alignment horizontal="center" vertical="center"/>
    </xf>
    <xf numFmtId="178" fontId="5" fillId="0" borderId="16" xfId="0" applyNumberFormat="1" applyFont="1" applyBorder="1" applyAlignment="1">
      <alignment horizontal="right" vertical="center" indent="2"/>
    </xf>
    <xf numFmtId="178" fontId="5" fillId="0" borderId="0" xfId="0" applyNumberFormat="1" applyFont="1" applyBorder="1" applyAlignment="1">
      <alignment horizontal="right" vertical="center" indent="2"/>
    </xf>
    <xf numFmtId="178" fontId="5" fillId="0" borderId="19" xfId="0" applyNumberFormat="1" applyFont="1" applyBorder="1" applyAlignment="1">
      <alignment horizontal="right" vertical="center" indent="2"/>
    </xf>
    <xf numFmtId="178" fontId="5" fillId="0" borderId="20" xfId="0" applyNumberFormat="1" applyFont="1" applyBorder="1" applyAlignment="1">
      <alignment horizontal="right" vertical="center" indent="2"/>
    </xf>
    <xf numFmtId="178" fontId="5" fillId="0" borderId="21" xfId="0" applyNumberFormat="1" applyFont="1" applyBorder="1" applyAlignment="1">
      <alignment horizontal="right" vertical="center" indent="2"/>
    </xf>
    <xf numFmtId="178" fontId="5" fillId="0" borderId="17" xfId="0" applyNumberFormat="1" applyFont="1" applyFill="1" applyBorder="1" applyAlignment="1">
      <alignment horizontal="right" vertical="center" indent="2"/>
    </xf>
    <xf numFmtId="0" fontId="5" fillId="0" borderId="1" xfId="0" applyFont="1" applyBorder="1" applyAlignment="1">
      <alignment horizontal="center" vertical="center" wrapText="1"/>
    </xf>
    <xf numFmtId="0" fontId="5" fillId="0" borderId="0" xfId="4" applyFont="1" applyBorder="1" applyAlignment="1">
      <alignment horizontal="right" vertical="center"/>
    </xf>
    <xf numFmtId="178" fontId="5" fillId="0" borderId="22" xfId="0" applyNumberFormat="1" applyFont="1" applyBorder="1" applyAlignment="1">
      <alignment horizontal="center" vertical="center"/>
    </xf>
    <xf numFmtId="178" fontId="5" fillId="0" borderId="24" xfId="0" applyNumberFormat="1" applyFont="1" applyBorder="1" applyAlignment="1">
      <alignment horizontal="center" vertical="center"/>
    </xf>
    <xf numFmtId="178" fontId="5" fillId="0" borderId="25" xfId="0" applyNumberFormat="1" applyFont="1" applyBorder="1" applyAlignment="1">
      <alignment horizontal="center" vertical="center"/>
    </xf>
    <xf numFmtId="178" fontId="5" fillId="0" borderId="26" xfId="0" applyNumberFormat="1" applyFont="1" applyBorder="1" applyAlignment="1">
      <alignment horizontal="center" vertical="center"/>
    </xf>
    <xf numFmtId="178" fontId="5" fillId="0" borderId="27" xfId="0" applyNumberFormat="1" applyFont="1" applyBorder="1" applyAlignment="1">
      <alignment horizontal="center" vertical="center"/>
    </xf>
    <xf numFmtId="178" fontId="5" fillId="0" borderId="23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12" fillId="0" borderId="0" xfId="4" applyFont="1" applyAlignment="1">
      <alignment horizontal="center" vertical="center"/>
    </xf>
    <xf numFmtId="0" fontId="10" fillId="0" borderId="0" xfId="4" applyFont="1" applyAlignment="1">
      <alignment horizontal="centerContinuous" vertical="center"/>
    </xf>
    <xf numFmtId="0" fontId="10" fillId="0" borderId="1" xfId="4" applyFont="1" applyFill="1" applyBorder="1" applyAlignment="1">
      <alignment horizontal="right" vertical="center" wrapText="1"/>
    </xf>
    <xf numFmtId="0" fontId="10" fillId="0" borderId="3" xfId="4" applyFont="1" applyFill="1" applyBorder="1" applyAlignment="1">
      <alignment horizontal="left" vertical="center" wrapText="1"/>
    </xf>
    <xf numFmtId="0" fontId="10" fillId="0" borderId="1" xfId="4" applyFont="1" applyBorder="1" applyAlignment="1">
      <alignment horizontal="center" vertical="center"/>
    </xf>
    <xf numFmtId="0" fontId="10" fillId="0" borderId="7" xfId="4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29" xfId="4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/>
    </xf>
    <xf numFmtId="178" fontId="10" fillId="0" borderId="0" xfId="4" applyNumberFormat="1" applyFont="1" applyFill="1" applyBorder="1" applyAlignment="1">
      <alignment horizontal="left" vertical="center"/>
    </xf>
    <xf numFmtId="178" fontId="10" fillId="0" borderId="22" xfId="0" applyNumberFormat="1" applyFont="1" applyBorder="1" applyAlignment="1">
      <alignment horizontal="center" vertical="center"/>
    </xf>
    <xf numFmtId="178" fontId="10" fillId="0" borderId="24" xfId="0" applyNumberFormat="1" applyFont="1" applyBorder="1" applyAlignment="1">
      <alignment horizontal="center" vertical="center"/>
    </xf>
    <xf numFmtId="178" fontId="10" fillId="0" borderId="25" xfId="0" applyNumberFormat="1" applyFont="1" applyBorder="1" applyAlignment="1">
      <alignment horizontal="center" vertical="center"/>
    </xf>
    <xf numFmtId="178" fontId="10" fillId="0" borderId="26" xfId="0" applyNumberFormat="1" applyFont="1" applyBorder="1" applyAlignment="1">
      <alignment horizontal="center" vertical="center"/>
    </xf>
    <xf numFmtId="178" fontId="10" fillId="0" borderId="27" xfId="0" applyNumberFormat="1" applyFont="1" applyBorder="1" applyAlignment="1">
      <alignment horizontal="center" vertical="center"/>
    </xf>
    <xf numFmtId="178" fontId="10" fillId="0" borderId="16" xfId="0" applyNumberFormat="1" applyFont="1" applyBorder="1" applyAlignment="1">
      <alignment horizontal="center" vertical="center"/>
    </xf>
    <xf numFmtId="178" fontId="10" fillId="0" borderId="0" xfId="0" applyNumberFormat="1" applyFont="1" applyBorder="1" applyAlignment="1">
      <alignment horizontal="center" vertical="center"/>
    </xf>
    <xf numFmtId="179" fontId="10" fillId="0" borderId="13" xfId="4" applyNumberFormat="1" applyFont="1" applyFill="1" applyBorder="1" applyAlignment="1">
      <alignment horizontal="center" vertical="center"/>
    </xf>
    <xf numFmtId="179" fontId="10" fillId="0" borderId="4" xfId="4" applyNumberFormat="1" applyFont="1" applyFill="1" applyBorder="1" applyAlignment="1">
      <alignment horizontal="center" vertical="center"/>
    </xf>
    <xf numFmtId="179" fontId="10" fillId="0" borderId="5" xfId="4" applyNumberFormat="1" applyFont="1" applyFill="1" applyBorder="1" applyAlignment="1">
      <alignment horizontal="center" vertical="center"/>
    </xf>
    <xf numFmtId="178" fontId="10" fillId="0" borderId="14" xfId="4" applyNumberFormat="1" applyFont="1" applyFill="1" applyBorder="1" applyAlignment="1">
      <alignment horizontal="center" vertical="center"/>
    </xf>
    <xf numFmtId="178" fontId="10" fillId="0" borderId="4" xfId="4" applyNumberFormat="1" applyFont="1" applyFill="1" applyBorder="1" applyAlignment="1">
      <alignment horizontal="center" vertical="center"/>
    </xf>
    <xf numFmtId="178" fontId="10" fillId="0" borderId="11" xfId="4" applyNumberFormat="1" applyFont="1" applyFill="1" applyBorder="1" applyAlignment="1">
      <alignment horizontal="center" vertical="center"/>
    </xf>
    <xf numFmtId="178" fontId="10" fillId="0" borderId="12" xfId="4" applyNumberFormat="1" applyFont="1" applyFill="1" applyBorder="1" applyAlignment="1">
      <alignment horizontal="center" vertical="center"/>
    </xf>
    <xf numFmtId="178" fontId="10" fillId="0" borderId="13" xfId="4" applyNumberFormat="1" applyFont="1" applyFill="1" applyBorder="1" applyAlignment="1">
      <alignment horizontal="center" vertical="center"/>
    </xf>
    <xf numFmtId="178" fontId="10" fillId="0" borderId="21" xfId="4" applyNumberFormat="1" applyFont="1" applyFill="1" applyBorder="1" applyAlignment="1">
      <alignment horizontal="center" vertical="center"/>
    </xf>
    <xf numFmtId="179" fontId="10" fillId="0" borderId="0" xfId="4" applyNumberFormat="1" applyFont="1" applyFill="1" applyBorder="1" applyAlignment="1">
      <alignment horizontal="center" vertical="center"/>
    </xf>
    <xf numFmtId="179" fontId="10" fillId="0" borderId="17" xfId="4" applyNumberFormat="1" applyFont="1" applyFill="1" applyBorder="1" applyAlignment="1">
      <alignment horizontal="center" vertical="center"/>
    </xf>
    <xf numFmtId="178" fontId="10" fillId="0" borderId="19" xfId="0" applyNumberFormat="1" applyFont="1" applyBorder="1" applyAlignment="1">
      <alignment horizontal="center" vertical="center"/>
    </xf>
    <xf numFmtId="178" fontId="10" fillId="0" borderId="20" xfId="0" applyNumberFormat="1" applyFont="1" applyBorder="1" applyAlignment="1">
      <alignment horizontal="center" vertical="center"/>
    </xf>
    <xf numFmtId="179" fontId="10" fillId="0" borderId="21" xfId="4" applyNumberFormat="1" applyFont="1" applyFill="1" applyBorder="1" applyAlignment="1">
      <alignment horizontal="center" vertical="center"/>
    </xf>
    <xf numFmtId="0" fontId="10" fillId="0" borderId="16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vertical="center" wrapText="1"/>
    </xf>
    <xf numFmtId="0" fontId="10" fillId="0" borderId="21" xfId="4" applyFont="1" applyFill="1" applyBorder="1" applyAlignment="1">
      <alignment horizontal="center" vertical="center" wrapText="1"/>
    </xf>
    <xf numFmtId="0" fontId="10" fillId="0" borderId="0" xfId="4" applyNumberFormat="1" applyFont="1" applyFill="1" applyBorder="1" applyAlignment="1">
      <alignment horizontal="center" vertical="center" wrapText="1"/>
    </xf>
    <xf numFmtId="0" fontId="10" fillId="0" borderId="17" xfId="4" applyNumberFormat="1" applyFont="1" applyFill="1" applyBorder="1" applyAlignment="1">
      <alignment horizontal="center" vertical="center"/>
    </xf>
    <xf numFmtId="178" fontId="10" fillId="0" borderId="0" xfId="4" applyNumberFormat="1" applyFont="1" applyFill="1" applyBorder="1" applyAlignment="1">
      <alignment horizontal="right" vertical="center"/>
    </xf>
    <xf numFmtId="179" fontId="10" fillId="0" borderId="27" xfId="4" applyNumberFormat="1" applyFont="1" applyFill="1" applyBorder="1" applyAlignment="1">
      <alignment horizontal="center" vertical="center"/>
    </xf>
    <xf numFmtId="179" fontId="10" fillId="0" borderId="24" xfId="4" applyNumberFormat="1" applyFont="1" applyFill="1" applyBorder="1" applyAlignment="1">
      <alignment horizontal="center" vertical="center"/>
    </xf>
    <xf numFmtId="179" fontId="10" fillId="0" borderId="23" xfId="4" applyNumberFormat="1" applyFont="1" applyFill="1" applyBorder="1" applyAlignment="1">
      <alignment horizontal="center" vertical="center"/>
    </xf>
    <xf numFmtId="0" fontId="12" fillId="0" borderId="0" xfId="4" applyFont="1" applyAlignment="1">
      <alignment horizontal="centerContinuous" vertical="center"/>
    </xf>
    <xf numFmtId="0" fontId="10" fillId="0" borderId="2" xfId="0" applyFont="1" applyBorder="1" applyAlignment="1">
      <alignment horizontal="center" vertical="center" shrinkToFit="1"/>
    </xf>
    <xf numFmtId="0" fontId="10" fillId="0" borderId="14" xfId="4" applyFont="1" applyBorder="1" applyAlignment="1">
      <alignment horizontal="center" vertical="center"/>
    </xf>
    <xf numFmtId="0" fontId="10" fillId="0" borderId="4" xfId="4" applyFont="1" applyBorder="1" applyAlignment="1">
      <alignment horizontal="center" vertical="center"/>
    </xf>
    <xf numFmtId="0" fontId="10" fillId="0" borderId="5" xfId="4" applyFont="1" applyBorder="1" applyAlignment="1">
      <alignment horizontal="center" vertical="center"/>
    </xf>
    <xf numFmtId="0" fontId="14" fillId="0" borderId="0" xfId="4" applyFont="1" applyAlignment="1">
      <alignment horizontal="centerContinuous" vertical="center"/>
    </xf>
    <xf numFmtId="177" fontId="10" fillId="0" borderId="16" xfId="4" applyNumberFormat="1" applyFont="1" applyBorder="1" applyAlignment="1">
      <alignment horizontal="center" vertical="center"/>
    </xf>
    <xf numFmtId="177" fontId="10" fillId="0" borderId="0" xfId="4" applyNumberFormat="1" applyFont="1" applyBorder="1" applyAlignment="1">
      <alignment horizontal="center" vertical="center"/>
    </xf>
    <xf numFmtId="177" fontId="10" fillId="0" borderId="17" xfId="4" applyNumberFormat="1" applyFont="1" applyFill="1" applyBorder="1" applyAlignment="1">
      <alignment horizontal="center" vertical="center"/>
    </xf>
    <xf numFmtId="0" fontId="13" fillId="0" borderId="0" xfId="4" applyFont="1" applyAlignment="1">
      <alignment vertical="center"/>
    </xf>
    <xf numFmtId="49" fontId="10" fillId="0" borderId="0" xfId="4" applyNumberFormat="1" applyFont="1" applyBorder="1" applyAlignment="1">
      <alignment horizontal="center" vertical="center"/>
    </xf>
    <xf numFmtId="49" fontId="10" fillId="0" borderId="16" xfId="4" applyNumberFormat="1" applyFont="1" applyBorder="1" applyAlignment="1">
      <alignment horizontal="center" vertical="center"/>
    </xf>
    <xf numFmtId="0" fontId="10" fillId="0" borderId="16" xfId="4" applyNumberFormat="1" applyFont="1" applyFill="1" applyBorder="1" applyAlignment="1">
      <alignment horizontal="center" vertical="center"/>
    </xf>
    <xf numFmtId="0" fontId="15" fillId="0" borderId="0" xfId="4" applyFont="1" applyAlignment="1">
      <alignment horizontal="right" vertical="center"/>
    </xf>
    <xf numFmtId="177" fontId="10" fillId="0" borderId="22" xfId="4" applyNumberFormat="1" applyFont="1" applyBorder="1" applyAlignment="1">
      <alignment horizontal="center" vertical="center"/>
    </xf>
    <xf numFmtId="177" fontId="10" fillId="0" borderId="24" xfId="4" applyNumberFormat="1" applyFont="1" applyBorder="1" applyAlignment="1">
      <alignment horizontal="center" vertical="center"/>
    </xf>
    <xf numFmtId="177" fontId="10" fillId="0" borderId="23" xfId="4" applyNumberFormat="1" applyFont="1" applyFill="1" applyBorder="1" applyAlignment="1">
      <alignment horizontal="center" vertical="center"/>
    </xf>
    <xf numFmtId="0" fontId="15" fillId="0" borderId="0" xfId="0" applyFont="1" applyBorder="1" applyAlignment="1">
      <alignment horizontal="right" vertical="center"/>
    </xf>
    <xf numFmtId="177" fontId="5" fillId="0" borderId="0" xfId="4" applyNumberFormat="1" applyFont="1" applyAlignment="1">
      <alignment vertical="center"/>
    </xf>
    <xf numFmtId="3" fontId="7" fillId="0" borderId="0" xfId="5" applyNumberFormat="1" applyFont="1" applyAlignment="1">
      <alignment vertical="center"/>
    </xf>
    <xf numFmtId="38" fontId="5" fillId="0" borderId="1" xfId="5" applyFont="1" applyBorder="1" applyAlignment="1">
      <alignment horizontal="right" vertical="center"/>
    </xf>
    <xf numFmtId="38" fontId="5" fillId="0" borderId="3" xfId="5" applyFont="1" applyBorder="1" applyAlignment="1">
      <alignment vertical="center"/>
    </xf>
    <xf numFmtId="38" fontId="5" fillId="0" borderId="6" xfId="5" applyFont="1" applyBorder="1" applyAlignment="1">
      <alignment vertical="center"/>
    </xf>
    <xf numFmtId="49" fontId="5" fillId="0" borderId="0" xfId="4" applyNumberFormat="1" applyFont="1" applyBorder="1" applyAlignment="1">
      <alignment horizontal="center" vertical="center"/>
    </xf>
    <xf numFmtId="3" fontId="19" fillId="0" borderId="0" xfId="5" applyNumberFormat="1" applyFont="1" applyAlignment="1">
      <alignment vertical="center"/>
    </xf>
    <xf numFmtId="38" fontId="5" fillId="0" borderId="14" xfId="5" applyFont="1" applyBorder="1" applyAlignment="1">
      <alignment horizontal="right" vertical="center"/>
    </xf>
    <xf numFmtId="38" fontId="5" fillId="0" borderId="4" xfId="5" applyFont="1" applyBorder="1" applyAlignment="1">
      <alignment horizontal="right" vertical="center"/>
    </xf>
    <xf numFmtId="38" fontId="10" fillId="0" borderId="14" xfId="5" applyFont="1" applyFill="1" applyBorder="1" applyAlignment="1">
      <alignment horizontal="center" vertical="center"/>
    </xf>
    <xf numFmtId="38" fontId="10" fillId="0" borderId="5" xfId="5" applyFont="1" applyFill="1" applyBorder="1" applyAlignment="1">
      <alignment horizontal="center" vertical="center"/>
    </xf>
    <xf numFmtId="38" fontId="20" fillId="0" borderId="0" xfId="5" applyFont="1" applyFill="1" applyAlignment="1">
      <alignment vertical="center"/>
    </xf>
    <xf numFmtId="3" fontId="21" fillId="0" borderId="0" xfId="5" applyNumberFormat="1" applyFont="1" applyAlignment="1">
      <alignment vertical="center"/>
    </xf>
    <xf numFmtId="38" fontId="10" fillId="0" borderId="16" xfId="5" applyFont="1" applyFill="1" applyBorder="1" applyAlignment="1">
      <alignment horizontal="center" vertical="center"/>
    </xf>
    <xf numFmtId="38" fontId="10" fillId="0" borderId="17" xfId="5" applyFont="1" applyFill="1" applyBorder="1" applyAlignment="1">
      <alignment horizontal="center" vertical="center"/>
    </xf>
    <xf numFmtId="38" fontId="10" fillId="0" borderId="22" xfId="5" applyFont="1" applyFill="1" applyBorder="1" applyAlignment="1">
      <alignment horizontal="center" vertical="center"/>
    </xf>
    <xf numFmtId="38" fontId="10" fillId="0" borderId="24" xfId="5" applyFont="1" applyFill="1" applyBorder="1" applyAlignment="1">
      <alignment horizontal="center" vertical="center"/>
    </xf>
    <xf numFmtId="38" fontId="10" fillId="0" borderId="23" xfId="5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177" fontId="5" fillId="0" borderId="0" xfId="4" applyNumberFormat="1" applyFont="1" applyBorder="1" applyAlignment="1">
      <alignment horizontal="center" vertical="center"/>
    </xf>
    <xf numFmtId="38" fontId="10" fillId="0" borderId="14" xfId="5" applyFont="1" applyFill="1" applyBorder="1" applyAlignment="1">
      <alignment horizontal="right" vertical="center"/>
    </xf>
    <xf numFmtId="38" fontId="10" fillId="0" borderId="4" xfId="5" applyFont="1" applyFill="1" applyBorder="1" applyAlignment="1">
      <alignment horizontal="right" vertical="center"/>
    </xf>
    <xf numFmtId="38" fontId="10" fillId="0" borderId="4" xfId="5" applyFont="1" applyFill="1" applyBorder="1" applyAlignment="1">
      <alignment vertical="center"/>
    </xf>
    <xf numFmtId="38" fontId="10" fillId="0" borderId="5" xfId="5" applyFont="1" applyFill="1" applyBorder="1" applyAlignment="1">
      <alignment horizontal="right" vertical="center"/>
    </xf>
    <xf numFmtId="38" fontId="10" fillId="0" borderId="16" xfId="5" applyFont="1" applyFill="1" applyBorder="1" applyAlignment="1">
      <alignment vertical="center"/>
    </xf>
    <xf numFmtId="38" fontId="10" fillId="0" borderId="17" xfId="5" applyFont="1" applyFill="1" applyBorder="1" applyAlignment="1">
      <alignment vertical="center"/>
    </xf>
    <xf numFmtId="38" fontId="10" fillId="0" borderId="24" xfId="5" applyFont="1" applyFill="1" applyBorder="1" applyAlignment="1">
      <alignment vertical="center"/>
    </xf>
    <xf numFmtId="38" fontId="10" fillId="0" borderId="23" xfId="5" applyFont="1" applyFill="1" applyBorder="1" applyAlignment="1">
      <alignment vertical="center"/>
    </xf>
    <xf numFmtId="0" fontId="10" fillId="0" borderId="6" xfId="4" applyFont="1" applyBorder="1" applyAlignment="1">
      <alignment horizontal="center" vertical="center"/>
    </xf>
    <xf numFmtId="0" fontId="6" fillId="0" borderId="0" xfId="4" applyFont="1" applyAlignment="1">
      <alignment horizontal="centerContinuous" vertical="center"/>
    </xf>
    <xf numFmtId="0" fontId="10" fillId="0" borderId="18" xfId="0" applyFont="1" applyBorder="1" applyAlignment="1">
      <alignment horizontal="center" vertical="center"/>
    </xf>
    <xf numFmtId="3" fontId="10" fillId="0" borderId="4" xfId="0" applyNumberFormat="1" applyFont="1" applyBorder="1" applyAlignment="1">
      <alignment horizontal="center" vertical="center"/>
    </xf>
    <xf numFmtId="0" fontId="5" fillId="0" borderId="0" xfId="4" applyFont="1" applyAlignment="1">
      <alignment horizontal="centerContinuous" vertical="center"/>
    </xf>
    <xf numFmtId="3" fontId="10" fillId="0" borderId="0" xfId="0" applyNumberFormat="1" applyFont="1" applyBorder="1" applyAlignment="1">
      <alignment horizontal="center" vertical="center"/>
    </xf>
    <xf numFmtId="3" fontId="10" fillId="0" borderId="24" xfId="0" applyNumberFormat="1" applyFont="1" applyBorder="1" applyAlignment="1">
      <alignment horizontal="center" vertical="center"/>
    </xf>
    <xf numFmtId="0" fontId="5" fillId="0" borderId="0" xfId="4" applyFont="1" applyAlignment="1">
      <alignment horizontal="right" vertical="center"/>
    </xf>
    <xf numFmtId="0" fontId="5" fillId="0" borderId="1" xfId="0" applyFont="1" applyFill="1" applyBorder="1" applyAlignment="1">
      <alignment horizontal="center" vertical="center" shrinkToFit="1"/>
    </xf>
    <xf numFmtId="49" fontId="5" fillId="0" borderId="30" xfId="5" applyNumberFormat="1" applyFont="1" applyBorder="1" applyAlignment="1">
      <alignment horizontal="center" vertical="center"/>
    </xf>
    <xf numFmtId="49" fontId="5" fillId="0" borderId="31" xfId="5" applyNumberFormat="1" applyFont="1" applyBorder="1" applyAlignment="1">
      <alignment horizontal="center" vertical="center"/>
    </xf>
    <xf numFmtId="49" fontId="5" fillId="0" borderId="14" xfId="5" applyNumberFormat="1" applyFont="1" applyBorder="1" applyAlignment="1">
      <alignment horizontal="center" vertical="center"/>
    </xf>
    <xf numFmtId="49" fontId="5" fillId="0" borderId="4" xfId="5" applyNumberFormat="1" applyFont="1" applyBorder="1" applyAlignment="1">
      <alignment horizontal="center" vertical="center"/>
    </xf>
    <xf numFmtId="49" fontId="22" fillId="0" borderId="0" xfId="5" applyNumberFormat="1" applyFont="1" applyFill="1" applyBorder="1" applyAlignment="1">
      <alignment horizontal="center" vertical="center"/>
    </xf>
    <xf numFmtId="49" fontId="5" fillId="0" borderId="24" xfId="5" applyNumberFormat="1" applyFont="1" applyBorder="1" applyAlignment="1">
      <alignment horizontal="center" vertical="center"/>
    </xf>
    <xf numFmtId="49" fontId="5" fillId="0" borderId="22" xfId="5" applyNumberFormat="1" applyFont="1" applyBorder="1" applyAlignment="1">
      <alignment horizontal="center" vertical="center"/>
    </xf>
    <xf numFmtId="38" fontId="5" fillId="0" borderId="5" xfId="5" applyFont="1" applyFill="1" applyBorder="1" applyAlignment="1">
      <alignment vertical="center" textRotation="255" shrinkToFit="1"/>
    </xf>
    <xf numFmtId="49" fontId="10" fillId="0" borderId="32" xfId="5" applyNumberFormat="1" applyFont="1" applyFill="1" applyBorder="1" applyAlignment="1">
      <alignment horizontal="center" vertical="center"/>
    </xf>
    <xf numFmtId="49" fontId="10" fillId="0" borderId="33" xfId="5" applyNumberFormat="1" applyFont="1" applyFill="1" applyBorder="1" applyAlignment="1">
      <alignment horizontal="center" vertical="center"/>
    </xf>
    <xf numFmtId="49" fontId="10" fillId="0" borderId="34" xfId="5" applyNumberFormat="1" applyFont="1" applyFill="1" applyBorder="1" applyAlignment="1">
      <alignment horizontal="center" vertical="center"/>
    </xf>
    <xf numFmtId="38" fontId="5" fillId="0" borderId="35" xfId="5" applyFont="1" applyFill="1" applyBorder="1" applyAlignment="1">
      <alignment horizontal="center" vertical="center" textRotation="255" shrinkToFit="1"/>
    </xf>
    <xf numFmtId="49" fontId="10" fillId="0" borderId="36" xfId="5" applyNumberFormat="1" applyFont="1" applyFill="1" applyBorder="1" applyAlignment="1">
      <alignment horizontal="center" vertical="center"/>
    </xf>
    <xf numFmtId="49" fontId="10" fillId="0" borderId="37" xfId="5" applyNumberFormat="1" applyFont="1" applyFill="1" applyBorder="1" applyAlignment="1">
      <alignment horizontal="center" vertical="center"/>
    </xf>
    <xf numFmtId="49" fontId="10" fillId="0" borderId="35" xfId="5" applyNumberFormat="1" applyFont="1" applyFill="1" applyBorder="1" applyAlignment="1">
      <alignment horizontal="center" vertical="center"/>
    </xf>
    <xf numFmtId="49" fontId="22" fillId="0" borderId="0" xfId="5" applyNumberFormat="1" applyFont="1" applyFill="1" applyAlignment="1">
      <alignment horizontal="center" vertical="center"/>
    </xf>
    <xf numFmtId="38" fontId="5" fillId="0" borderId="14" xfId="5" applyFont="1" applyBorder="1" applyAlignment="1">
      <alignment horizontal="right" vertical="center" textRotation="255" shrinkToFit="1"/>
    </xf>
    <xf numFmtId="38" fontId="5" fillId="0" borderId="22" xfId="5" applyFont="1" applyBorder="1" applyAlignment="1">
      <alignment horizontal="left" vertical="center" textRotation="255" shrinkToFit="1"/>
    </xf>
    <xf numFmtId="0" fontId="6" fillId="0" borderId="0" xfId="4" applyFont="1" applyAlignment="1">
      <alignment horizontal="center" vertical="center"/>
    </xf>
    <xf numFmtId="0" fontId="5" fillId="0" borderId="14" xfId="4" applyFont="1" applyBorder="1" applyAlignment="1">
      <alignment horizontal="center" vertical="center"/>
    </xf>
    <xf numFmtId="0" fontId="5" fillId="0" borderId="4" xfId="4" applyFont="1" applyBorder="1" applyAlignment="1">
      <alignment horizontal="center" vertical="center"/>
    </xf>
    <xf numFmtId="0" fontId="5" fillId="0" borderId="5" xfId="4" applyFont="1" applyBorder="1" applyAlignment="1">
      <alignment horizontal="center" vertical="center"/>
    </xf>
    <xf numFmtId="0" fontId="18" fillId="0" borderId="0" xfId="4" applyFont="1" applyAlignment="1">
      <alignment horizontal="centerContinuous" vertical="center"/>
    </xf>
    <xf numFmtId="177" fontId="5" fillId="0" borderId="14" xfId="4" applyNumberFormat="1" applyFont="1" applyFill="1" applyBorder="1" applyAlignment="1">
      <alignment horizontal="right" vertical="center" indent="1"/>
    </xf>
    <xf numFmtId="177" fontId="5" fillId="0" borderId="4" xfId="4" applyNumberFormat="1" applyFont="1" applyFill="1" applyBorder="1" applyAlignment="1">
      <alignment horizontal="right" vertical="center" indent="1"/>
    </xf>
    <xf numFmtId="177" fontId="10" fillId="0" borderId="4" xfId="4" applyNumberFormat="1" applyFont="1" applyFill="1" applyBorder="1" applyAlignment="1">
      <alignment horizontal="right" vertical="center" indent="1"/>
    </xf>
    <xf numFmtId="177" fontId="10" fillId="0" borderId="5" xfId="4" applyNumberFormat="1" applyFont="1" applyFill="1" applyBorder="1" applyAlignment="1">
      <alignment horizontal="right" vertical="center" indent="1"/>
    </xf>
    <xf numFmtId="0" fontId="5" fillId="0" borderId="1" xfId="4" applyFont="1" applyFill="1" applyBorder="1" applyAlignment="1">
      <alignment horizontal="centerContinuous" vertical="center"/>
    </xf>
    <xf numFmtId="177" fontId="5" fillId="0" borderId="16" xfId="4" applyNumberFormat="1" applyFont="1" applyFill="1" applyBorder="1" applyAlignment="1">
      <alignment horizontal="right" vertical="center" indent="1"/>
    </xf>
    <xf numFmtId="177" fontId="5" fillId="0" borderId="0" xfId="4" applyNumberFormat="1" applyFont="1" applyFill="1" applyBorder="1" applyAlignment="1">
      <alignment horizontal="right" vertical="center" indent="1"/>
    </xf>
    <xf numFmtId="177" fontId="10" fillId="0" borderId="0" xfId="4" applyNumberFormat="1" applyFont="1" applyFill="1" applyBorder="1" applyAlignment="1">
      <alignment horizontal="right" vertical="center" indent="1"/>
    </xf>
    <xf numFmtId="177" fontId="10" fillId="0" borderId="17" xfId="4" applyNumberFormat="1" applyFont="1" applyFill="1" applyBorder="1" applyAlignment="1">
      <alignment horizontal="right" vertical="center" indent="1"/>
    </xf>
    <xf numFmtId="0" fontId="5" fillId="0" borderId="15" xfId="4" applyFont="1" applyFill="1" applyBorder="1" applyAlignment="1">
      <alignment horizontal="centerContinuous" vertical="center"/>
    </xf>
    <xf numFmtId="0" fontId="5" fillId="0" borderId="18" xfId="4" applyFont="1" applyFill="1" applyBorder="1" applyAlignment="1">
      <alignment horizontal="centerContinuous" vertical="center"/>
    </xf>
    <xf numFmtId="177" fontId="5" fillId="0" borderId="22" xfId="4" applyNumberFormat="1" applyFont="1" applyFill="1" applyBorder="1" applyAlignment="1">
      <alignment horizontal="right" vertical="center" indent="1"/>
    </xf>
    <xf numFmtId="177" fontId="5" fillId="0" borderId="24" xfId="4" applyNumberFormat="1" applyFont="1" applyFill="1" applyBorder="1" applyAlignment="1">
      <alignment horizontal="right" vertical="center" indent="1"/>
    </xf>
    <xf numFmtId="177" fontId="10" fillId="0" borderId="24" xfId="4" applyNumberFormat="1" applyFont="1" applyFill="1" applyBorder="1" applyAlignment="1">
      <alignment horizontal="right" vertical="center" indent="1"/>
    </xf>
    <xf numFmtId="177" fontId="10" fillId="0" borderId="23" xfId="4" applyNumberFormat="1" applyFont="1" applyFill="1" applyBorder="1" applyAlignment="1">
      <alignment horizontal="right" vertical="center" indent="1"/>
    </xf>
    <xf numFmtId="0" fontId="5" fillId="0" borderId="22" xfId="4" applyFont="1" applyFill="1" applyBorder="1" applyAlignment="1">
      <alignment horizontal="center" vertical="center"/>
    </xf>
    <xf numFmtId="0" fontId="5" fillId="0" borderId="6" xfId="4" applyFont="1" applyBorder="1" applyAlignment="1">
      <alignment horizontal="center" vertical="center"/>
    </xf>
    <xf numFmtId="0" fontId="5" fillId="0" borderId="24" xfId="4" applyFont="1" applyFill="1" applyBorder="1" applyAlignment="1">
      <alignment horizontal="center" vertical="center"/>
    </xf>
    <xf numFmtId="0" fontId="10" fillId="0" borderId="24" xfId="4" applyFont="1" applyFill="1" applyBorder="1" applyAlignment="1">
      <alignment horizontal="center" vertical="center"/>
    </xf>
    <xf numFmtId="0" fontId="10" fillId="0" borderId="23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shrinkToFit="1"/>
    </xf>
    <xf numFmtId="177" fontId="5" fillId="0" borderId="14" xfId="5" applyNumberFormat="1" applyFont="1" applyBorder="1" applyAlignment="1">
      <alignment horizontal="center" vertical="center"/>
    </xf>
    <xf numFmtId="177" fontId="5" fillId="0" borderId="4" xfId="5" applyNumberFormat="1" applyFont="1" applyBorder="1" applyAlignment="1">
      <alignment horizontal="center" vertical="center"/>
    </xf>
    <xf numFmtId="177" fontId="5" fillId="0" borderId="16" xfId="4" applyNumberFormat="1" applyFont="1" applyBorder="1" applyAlignment="1">
      <alignment horizontal="center" vertical="center"/>
    </xf>
    <xf numFmtId="177" fontId="5" fillId="0" borderId="22" xfId="4" applyNumberFormat="1" applyFont="1" applyBorder="1" applyAlignment="1">
      <alignment horizontal="center" vertical="center"/>
    </xf>
    <xf numFmtId="177" fontId="5" fillId="0" borderId="24" xfId="4" applyNumberFormat="1" applyFont="1" applyBorder="1" applyAlignment="1">
      <alignment horizontal="center" vertical="center"/>
    </xf>
    <xf numFmtId="41" fontId="5" fillId="0" borderId="0" xfId="0" applyNumberFormat="1" applyFont="1" applyAlignment="1">
      <alignment vertical="center"/>
    </xf>
    <xf numFmtId="177" fontId="5" fillId="0" borderId="11" xfId="0" applyNumberFormat="1" applyFont="1" applyBorder="1" applyAlignment="1">
      <alignment horizontal="center" vertical="center"/>
    </xf>
    <xf numFmtId="177" fontId="5" fillId="0" borderId="12" xfId="0" applyNumberFormat="1" applyFont="1" applyBorder="1" applyAlignment="1">
      <alignment horizontal="center" vertical="center"/>
    </xf>
    <xf numFmtId="177" fontId="5" fillId="0" borderId="13" xfId="0" applyNumberFormat="1" applyFont="1" applyBorder="1" applyAlignment="1">
      <alignment horizontal="center" vertical="center"/>
    </xf>
    <xf numFmtId="177" fontId="5" fillId="0" borderId="19" xfId="0" applyNumberFormat="1" applyFont="1" applyBorder="1" applyAlignment="1">
      <alignment horizontal="center" vertical="center"/>
    </xf>
    <xf numFmtId="177" fontId="5" fillId="0" borderId="20" xfId="0" applyNumberFormat="1" applyFont="1" applyBorder="1" applyAlignment="1">
      <alignment horizontal="center" vertical="center"/>
    </xf>
    <xf numFmtId="177" fontId="5" fillId="0" borderId="21" xfId="0" applyNumberFormat="1" applyFont="1" applyBorder="1" applyAlignment="1">
      <alignment horizontal="center" vertical="center"/>
    </xf>
    <xf numFmtId="177" fontId="5" fillId="0" borderId="25" xfId="0" applyNumberFormat="1" applyFont="1" applyBorder="1" applyAlignment="1">
      <alignment horizontal="center" vertical="center"/>
    </xf>
    <xf numFmtId="177" fontId="5" fillId="0" borderId="26" xfId="0" applyNumberFormat="1" applyFont="1" applyBorder="1" applyAlignment="1">
      <alignment horizontal="center" vertical="center"/>
    </xf>
    <xf numFmtId="177" fontId="5" fillId="0" borderId="27" xfId="0" applyNumberFormat="1" applyFont="1" applyBorder="1" applyAlignment="1">
      <alignment horizontal="center" vertical="center"/>
    </xf>
    <xf numFmtId="3" fontId="5" fillId="0" borderId="24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38" fontId="10" fillId="0" borderId="38" xfId="5" applyFont="1" applyBorder="1" applyAlignment="1">
      <alignment horizontal="distributed" vertical="center"/>
    </xf>
    <xf numFmtId="38" fontId="10" fillId="0" borderId="24" xfId="5" applyFont="1" applyBorder="1" applyAlignment="1">
      <alignment horizontal="distributed" vertical="center"/>
    </xf>
    <xf numFmtId="38" fontId="10" fillId="0" borderId="39" xfId="5" applyFont="1" applyBorder="1" applyAlignment="1">
      <alignment horizontal="distributed" vertical="center"/>
    </xf>
    <xf numFmtId="38" fontId="10" fillId="0" borderId="32" xfId="5" applyFont="1" applyFill="1" applyBorder="1" applyAlignment="1">
      <alignment horizontal="right" vertical="center" indent="1"/>
    </xf>
    <xf numFmtId="38" fontId="10" fillId="0" borderId="33" xfId="5" applyFont="1" applyFill="1" applyBorder="1" applyAlignment="1">
      <alignment horizontal="right" vertical="center" indent="1"/>
    </xf>
    <xf numFmtId="176" fontId="10" fillId="0" borderId="33" xfId="5" applyNumberFormat="1" applyFont="1" applyFill="1" applyBorder="1" applyAlignment="1">
      <alignment horizontal="right" vertical="center" indent="1"/>
    </xf>
    <xf numFmtId="176" fontId="10" fillId="0" borderId="34" xfId="5" applyNumberFormat="1" applyFont="1" applyFill="1" applyBorder="1" applyAlignment="1">
      <alignment horizontal="right" vertical="center" indent="1"/>
    </xf>
    <xf numFmtId="38" fontId="10" fillId="0" borderId="0" xfId="5" applyFont="1" applyFill="1" applyBorder="1" applyAlignment="1">
      <alignment horizontal="right" vertical="center" indent="1"/>
    </xf>
    <xf numFmtId="176" fontId="10" fillId="0" borderId="0" xfId="5" applyNumberFormat="1" applyFont="1" applyFill="1" applyBorder="1" applyAlignment="1">
      <alignment horizontal="right" vertical="center" indent="1"/>
    </xf>
    <xf numFmtId="0" fontId="6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181" fontId="25" fillId="0" borderId="0" xfId="0" applyNumberFormat="1" applyFont="1" applyFill="1" applyBorder="1" applyAlignment="1">
      <alignment horizontal="center" vertical="center"/>
    </xf>
    <xf numFmtId="180" fontId="25" fillId="0" borderId="0" xfId="0" applyNumberFormat="1" applyFont="1" applyFill="1" applyBorder="1" applyAlignment="1">
      <alignment horizontal="center" vertical="center"/>
    </xf>
    <xf numFmtId="38" fontId="10" fillId="0" borderId="40" xfId="5" applyFont="1" applyFill="1" applyBorder="1" applyAlignment="1">
      <alignment horizontal="right" vertical="center" indent="1"/>
    </xf>
    <xf numFmtId="38" fontId="10" fillId="0" borderId="41" xfId="5" applyFont="1" applyFill="1" applyBorder="1" applyAlignment="1">
      <alignment horizontal="right" vertical="center" indent="1"/>
    </xf>
    <xf numFmtId="176" fontId="10" fillId="0" borderId="41" xfId="5" applyNumberFormat="1" applyFont="1" applyFill="1" applyBorder="1" applyAlignment="1">
      <alignment horizontal="right" vertical="center" indent="1"/>
    </xf>
    <xf numFmtId="176" fontId="10" fillId="0" borderId="42" xfId="5" applyNumberFormat="1" applyFont="1" applyFill="1" applyBorder="1" applyAlignment="1">
      <alignment horizontal="right" vertical="center" indent="1"/>
    </xf>
    <xf numFmtId="0" fontId="25" fillId="0" borderId="0" xfId="0" applyFont="1" applyFill="1" applyBorder="1" applyAlignment="1">
      <alignment vertical="center"/>
    </xf>
    <xf numFmtId="0" fontId="27" fillId="0" borderId="0" xfId="2" applyFont="1" applyFill="1" applyBorder="1" applyAlignment="1">
      <alignment horizontal="center" vertical="center" wrapText="1"/>
    </xf>
    <xf numFmtId="182" fontId="27" fillId="0" borderId="0" xfId="1" applyNumberFormat="1" applyFont="1" applyFill="1" applyBorder="1" applyAlignment="1">
      <alignment vertical="center"/>
    </xf>
    <xf numFmtId="38" fontId="10" fillId="0" borderId="43" xfId="5" applyFont="1" applyFill="1" applyBorder="1" applyAlignment="1">
      <alignment horizontal="right" vertical="center" indent="1"/>
    </xf>
    <xf numFmtId="38" fontId="10" fillId="0" borderId="44" xfId="5" applyFont="1" applyFill="1" applyBorder="1" applyAlignment="1">
      <alignment horizontal="right" vertical="center" indent="1"/>
    </xf>
    <xf numFmtId="176" fontId="10" fillId="0" borderId="44" xfId="5" applyNumberFormat="1" applyFont="1" applyFill="1" applyBorder="1" applyAlignment="1">
      <alignment horizontal="right" vertical="center" indent="1"/>
    </xf>
    <xf numFmtId="176" fontId="10" fillId="0" borderId="45" xfId="5" applyNumberFormat="1" applyFont="1" applyFill="1" applyBorder="1" applyAlignment="1">
      <alignment horizontal="right" vertical="center" indent="1"/>
    </xf>
    <xf numFmtId="38" fontId="10" fillId="0" borderId="46" xfId="5" applyFont="1" applyFill="1" applyBorder="1" applyAlignment="1">
      <alignment horizontal="right" vertical="center" indent="1"/>
    </xf>
    <xf numFmtId="38" fontId="10" fillId="0" borderId="47" xfId="5" applyFont="1" applyFill="1" applyBorder="1" applyAlignment="1">
      <alignment horizontal="right" vertical="center" indent="1"/>
    </xf>
    <xf numFmtId="0" fontId="1" fillId="0" borderId="0" xfId="0" applyFont="1" applyAlignment="1">
      <alignment horizontal="right" vertical="center"/>
    </xf>
    <xf numFmtId="0" fontId="28" fillId="0" borderId="0" xfId="0" applyFont="1" applyFill="1" applyAlignment="1">
      <alignment vertical="center"/>
    </xf>
    <xf numFmtId="38" fontId="10" fillId="0" borderId="36" xfId="5" applyFont="1" applyFill="1" applyBorder="1" applyAlignment="1">
      <alignment horizontal="right" vertical="center" indent="1"/>
    </xf>
    <xf numFmtId="38" fontId="10" fillId="0" borderId="37" xfId="5" applyFont="1" applyFill="1" applyBorder="1" applyAlignment="1">
      <alignment horizontal="right" vertical="center" indent="1"/>
    </xf>
    <xf numFmtId="176" fontId="10" fillId="0" borderId="37" xfId="5" applyNumberFormat="1" applyFont="1" applyFill="1" applyBorder="1" applyAlignment="1">
      <alignment horizontal="right" vertical="center" indent="1"/>
    </xf>
    <xf numFmtId="176" fontId="10" fillId="0" borderId="35" xfId="5" applyNumberFormat="1" applyFont="1" applyFill="1" applyBorder="1" applyAlignment="1">
      <alignment horizontal="right" vertical="center" indent="1"/>
    </xf>
    <xf numFmtId="38" fontId="10" fillId="0" borderId="48" xfId="5" applyFont="1" applyFill="1" applyBorder="1" applyAlignment="1">
      <alignment horizontal="right" vertical="center" indent="1"/>
    </xf>
    <xf numFmtId="0" fontId="24" fillId="0" borderId="16" xfId="0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180" fontId="0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38" fontId="0" fillId="0" borderId="0" xfId="0" applyNumberFormat="1" applyFont="1" applyAlignment="1">
      <alignment vertical="center"/>
    </xf>
    <xf numFmtId="0" fontId="0" fillId="0" borderId="1" xfId="0" applyFont="1" applyFill="1" applyBorder="1" applyAlignment="1">
      <alignment horizontal="right" vertical="center"/>
    </xf>
    <xf numFmtId="0" fontId="25" fillId="0" borderId="3" xfId="0" applyFont="1" applyFill="1" applyBorder="1" applyAlignment="1">
      <alignment vertical="center"/>
    </xf>
    <xf numFmtId="0" fontId="25" fillId="0" borderId="16" xfId="0" applyFont="1" applyFill="1" applyBorder="1" applyAlignment="1">
      <alignment horizontal="center" vertical="center"/>
    </xf>
    <xf numFmtId="182" fontId="5" fillId="0" borderId="0" xfId="1" applyNumberFormat="1" applyFont="1" applyFill="1" applyBorder="1" applyAlignment="1">
      <alignment vertical="center"/>
    </xf>
    <xf numFmtId="0" fontId="25" fillId="0" borderId="2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left" vertical="center"/>
    </xf>
    <xf numFmtId="0" fontId="26" fillId="0" borderId="0" xfId="0" applyFont="1" applyFill="1" applyBorder="1" applyAlignment="1">
      <alignment vertical="center"/>
    </xf>
    <xf numFmtId="0" fontId="26" fillId="4" borderId="0" xfId="0" applyFont="1" applyFill="1" applyBorder="1" applyAlignment="1">
      <alignment vertical="center"/>
    </xf>
    <xf numFmtId="0" fontId="29" fillId="4" borderId="0" xfId="0" applyFont="1" applyFill="1" applyAlignment="1">
      <alignment vertical="center"/>
    </xf>
    <xf numFmtId="0" fontId="24" fillId="0" borderId="16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30" fillId="0" borderId="0" xfId="0" applyFont="1" applyAlignment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right" vertical="center"/>
    </xf>
    <xf numFmtId="0" fontId="24" fillId="0" borderId="0" xfId="0" applyFont="1" applyFill="1" applyBorder="1" applyAlignment="1">
      <alignment horizontal="right" vertical="center"/>
    </xf>
    <xf numFmtId="0" fontId="31" fillId="0" borderId="0" xfId="2" applyFont="1" applyFill="1" applyBorder="1" applyAlignment="1">
      <alignment horizontal="center" vertical="center" wrapText="1"/>
    </xf>
    <xf numFmtId="182" fontId="31" fillId="0" borderId="0" xfId="1" applyNumberFormat="1" applyFont="1" applyFill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38" fontId="5" fillId="0" borderId="10" xfId="5" applyFont="1" applyBorder="1" applyAlignment="1">
      <alignment horizontal="centerContinuous" vertical="center"/>
    </xf>
    <xf numFmtId="38" fontId="5" fillId="0" borderId="14" xfId="5" applyFont="1" applyBorder="1" applyAlignment="1">
      <alignment horizontal="center" vertical="center"/>
    </xf>
    <xf numFmtId="38" fontId="5" fillId="0" borderId="4" xfId="5" applyFont="1" applyFill="1" applyBorder="1" applyAlignment="1">
      <alignment horizontal="center" vertical="center"/>
    </xf>
    <xf numFmtId="38" fontId="5" fillId="0" borderId="15" xfId="5" applyFont="1" applyBorder="1" applyAlignment="1">
      <alignment horizontal="centerContinuous" vertical="center"/>
    </xf>
    <xf numFmtId="176" fontId="5" fillId="0" borderId="16" xfId="5" applyNumberFormat="1" applyFont="1" applyBorder="1" applyAlignment="1">
      <alignment horizontal="center" vertical="center"/>
    </xf>
    <xf numFmtId="176" fontId="5" fillId="0" borderId="17" xfId="5" applyNumberFormat="1" applyFont="1" applyFill="1" applyBorder="1" applyAlignment="1">
      <alignment horizontal="center" vertical="center"/>
    </xf>
    <xf numFmtId="38" fontId="5" fillId="0" borderId="18" xfId="5" applyFont="1" applyBorder="1" applyAlignment="1">
      <alignment horizontal="centerContinuous" vertical="center"/>
    </xf>
    <xf numFmtId="176" fontId="5" fillId="0" borderId="22" xfId="5" applyNumberFormat="1" applyFont="1" applyBorder="1" applyAlignment="1">
      <alignment horizontal="center" vertical="center"/>
    </xf>
    <xf numFmtId="176" fontId="5" fillId="0" borderId="24" xfId="5" applyNumberFormat="1" applyFont="1" applyBorder="1" applyAlignment="1">
      <alignment horizontal="center" vertical="center"/>
    </xf>
    <xf numFmtId="176" fontId="5" fillId="0" borderId="23" xfId="5" applyNumberFormat="1" applyFont="1" applyFill="1" applyBorder="1" applyAlignment="1">
      <alignment horizontal="center" vertical="center"/>
    </xf>
    <xf numFmtId="38" fontId="5" fillId="0" borderId="22" xfId="5" applyFont="1" applyBorder="1" applyAlignment="1">
      <alignment horizontal="center" vertical="center"/>
    </xf>
    <xf numFmtId="38" fontId="5" fillId="0" borderId="24" xfId="5" applyFont="1" applyBorder="1" applyAlignment="1">
      <alignment horizontal="center" vertical="center"/>
    </xf>
    <xf numFmtId="38" fontId="5" fillId="0" borderId="23" xfId="5" applyFont="1" applyFill="1" applyBorder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5" fillId="0" borderId="62" xfId="0" applyFont="1" applyBorder="1" applyAlignment="1">
      <alignment horizontal="right" vertical="center"/>
    </xf>
    <xf numFmtId="0" fontId="5" fillId="0" borderId="37" xfId="0" applyFont="1" applyBorder="1" applyAlignment="1">
      <alignment horizontal="distributed" vertical="center" indent="1"/>
    </xf>
    <xf numFmtId="0" fontId="5" fillId="0" borderId="68" xfId="0" applyFont="1" applyBorder="1" applyAlignment="1">
      <alignment horizontal="center" vertical="center"/>
    </xf>
    <xf numFmtId="0" fontId="5" fillId="0" borderId="24" xfId="0" applyFont="1" applyBorder="1" applyAlignment="1">
      <alignment horizontal="left" vertical="center"/>
    </xf>
    <xf numFmtId="183" fontId="5" fillId="0" borderId="68" xfId="5" applyNumberFormat="1" applyFont="1" applyBorder="1" applyAlignment="1">
      <alignment horizontal="center" vertical="center"/>
    </xf>
    <xf numFmtId="183" fontId="5" fillId="0" borderId="20" xfId="0" applyNumberFormat="1" applyFont="1" applyBorder="1" applyAlignment="1">
      <alignment horizontal="center" vertical="center"/>
    </xf>
    <xf numFmtId="183" fontId="5" fillId="0" borderId="69" xfId="0" applyNumberFormat="1" applyFont="1" applyBorder="1" applyAlignment="1">
      <alignment horizontal="center" vertical="center"/>
    </xf>
    <xf numFmtId="183" fontId="5" fillId="0" borderId="11" xfId="5" applyNumberFormat="1" applyFont="1" applyBorder="1" applyAlignment="1">
      <alignment horizontal="center" vertical="center"/>
    </xf>
    <xf numFmtId="183" fontId="5" fillId="0" borderId="12" xfId="5" applyNumberFormat="1" applyFont="1" applyBorder="1" applyAlignment="1">
      <alignment horizontal="center" vertical="center"/>
    </xf>
    <xf numFmtId="183" fontId="5" fillId="0" borderId="13" xfId="0" applyNumberFormat="1" applyFont="1" applyBorder="1" applyAlignment="1">
      <alignment horizontal="center" vertical="center"/>
    </xf>
    <xf numFmtId="183" fontId="5" fillId="0" borderId="81" xfId="0" applyNumberFormat="1" applyFont="1" applyBorder="1" applyAlignment="1">
      <alignment horizontal="center" vertical="center"/>
    </xf>
    <xf numFmtId="183" fontId="5" fillId="0" borderId="82" xfId="0" applyNumberFormat="1" applyFont="1" applyBorder="1" applyAlignment="1">
      <alignment horizontal="center" vertical="center"/>
    </xf>
    <xf numFmtId="183" fontId="5" fillId="0" borderId="83" xfId="0" applyNumberFormat="1" applyFont="1" applyBorder="1" applyAlignment="1">
      <alignment horizontal="center" vertical="center"/>
    </xf>
    <xf numFmtId="183" fontId="5" fillId="0" borderId="0" xfId="0" applyNumberFormat="1" applyFont="1" applyBorder="1" applyAlignment="1">
      <alignment horizontal="center" vertical="center"/>
    </xf>
    <xf numFmtId="183" fontId="5" fillId="0" borderId="71" xfId="5" applyNumberFormat="1" applyFont="1" applyBorder="1" applyAlignment="1">
      <alignment horizontal="center" vertical="center"/>
    </xf>
    <xf numFmtId="183" fontId="5" fillId="0" borderId="15" xfId="0" applyNumberFormat="1" applyFont="1" applyBorder="1" applyAlignment="1">
      <alignment horizontal="center" vertical="center"/>
    </xf>
    <xf numFmtId="183" fontId="5" fillId="0" borderId="72" xfId="0" applyNumberFormat="1" applyFont="1" applyBorder="1" applyAlignment="1">
      <alignment horizontal="center" vertical="center"/>
    </xf>
    <xf numFmtId="183" fontId="5" fillId="0" borderId="0" xfId="0" applyNumberFormat="1" applyFont="1" applyAlignment="1">
      <alignment horizontal="center" vertical="center"/>
    </xf>
    <xf numFmtId="184" fontId="5" fillId="0" borderId="68" xfId="0" applyNumberFormat="1" applyFont="1" applyBorder="1" applyAlignment="1">
      <alignment horizontal="center" vertical="center"/>
    </xf>
    <xf numFmtId="185" fontId="5" fillId="0" borderId="69" xfId="0" applyNumberFormat="1" applyFont="1" applyBorder="1" applyAlignment="1">
      <alignment horizontal="center" vertical="center"/>
    </xf>
    <xf numFmtId="3" fontId="5" fillId="0" borderId="20" xfId="0" applyNumberFormat="1" applyFont="1" applyBorder="1" applyAlignment="1">
      <alignment horizontal="center" vertical="center"/>
    </xf>
    <xf numFmtId="183" fontId="5" fillId="0" borderId="19" xfId="5" applyNumberFormat="1" applyFont="1" applyBorder="1" applyAlignment="1">
      <alignment horizontal="center" vertical="center"/>
    </xf>
    <xf numFmtId="183" fontId="5" fillId="0" borderId="21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183" fontId="5" fillId="0" borderId="62" xfId="5" applyNumberFormat="1" applyFont="1" applyBorder="1" applyAlignment="1">
      <alignment horizontal="center" vertical="center"/>
    </xf>
    <xf numFmtId="183" fontId="5" fillId="0" borderId="5" xfId="0" applyNumberFormat="1" applyFont="1" applyBorder="1" applyAlignment="1">
      <alignment horizontal="center" vertical="center"/>
    </xf>
    <xf numFmtId="184" fontId="5" fillId="0" borderId="81" xfId="0" applyNumberFormat="1" applyFont="1" applyBorder="1" applyAlignment="1">
      <alignment horizontal="center" vertical="center"/>
    </xf>
    <xf numFmtId="185" fontId="5" fillId="0" borderId="82" xfId="0" applyNumberFormat="1" applyFont="1" applyBorder="1" applyAlignment="1">
      <alignment horizontal="center" vertical="center"/>
    </xf>
    <xf numFmtId="183" fontId="5" fillId="0" borderId="17" xfId="0" applyNumberFormat="1" applyFont="1" applyBorder="1" applyAlignment="1">
      <alignment horizontal="center" vertical="center"/>
    </xf>
    <xf numFmtId="183" fontId="5" fillId="0" borderId="55" xfId="5" applyNumberFormat="1" applyFont="1" applyFill="1" applyBorder="1" applyAlignment="1">
      <alignment horizontal="center" vertical="center"/>
    </xf>
    <xf numFmtId="183" fontId="5" fillId="0" borderId="57" xfId="5" applyNumberFormat="1" applyFont="1" applyFill="1" applyBorder="1" applyAlignment="1">
      <alignment horizontal="center" vertical="center"/>
    </xf>
    <xf numFmtId="183" fontId="5" fillId="0" borderId="56" xfId="5" applyNumberFormat="1" applyFont="1" applyFill="1" applyBorder="1" applyAlignment="1">
      <alignment horizontal="center" vertical="center"/>
    </xf>
    <xf numFmtId="183" fontId="5" fillId="0" borderId="85" xfId="5" applyNumberFormat="1" applyFont="1" applyFill="1" applyBorder="1" applyAlignment="1">
      <alignment horizontal="center" vertical="center"/>
    </xf>
    <xf numFmtId="183" fontId="5" fillId="0" borderId="58" xfId="5" applyNumberFormat="1" applyFont="1" applyFill="1" applyBorder="1" applyAlignment="1">
      <alignment horizontal="center" vertical="center"/>
    </xf>
    <xf numFmtId="38" fontId="5" fillId="0" borderId="55" xfId="5" applyFont="1" applyFill="1" applyBorder="1" applyAlignment="1">
      <alignment horizontal="center" vertical="center"/>
    </xf>
    <xf numFmtId="38" fontId="5" fillId="0" borderId="56" xfId="5" applyFont="1" applyFill="1" applyBorder="1" applyAlignment="1">
      <alignment horizontal="center" vertical="center"/>
    </xf>
    <xf numFmtId="38" fontId="5" fillId="0" borderId="58" xfId="5" applyFont="1" applyFill="1" applyBorder="1" applyAlignment="1">
      <alignment horizontal="center" vertical="center"/>
    </xf>
    <xf numFmtId="183" fontId="5" fillId="0" borderId="0" xfId="0" applyNumberFormat="1" applyFont="1" applyAlignment="1">
      <alignment vertical="center"/>
    </xf>
    <xf numFmtId="183" fontId="5" fillId="0" borderId="90" xfId="5" applyNumberFormat="1" applyFont="1" applyFill="1" applyBorder="1" applyAlignment="1">
      <alignment horizontal="center" vertical="center"/>
    </xf>
    <xf numFmtId="183" fontId="5" fillId="0" borderId="91" xfId="5" applyNumberFormat="1" applyFont="1" applyFill="1" applyBorder="1" applyAlignment="1">
      <alignment horizontal="center" vertical="center"/>
    </xf>
    <xf numFmtId="183" fontId="5" fillId="0" borderId="92" xfId="5" applyNumberFormat="1" applyFont="1" applyFill="1" applyBorder="1" applyAlignment="1">
      <alignment horizontal="center" vertical="center"/>
    </xf>
    <xf numFmtId="183" fontId="5" fillId="0" borderId="93" xfId="5" applyNumberFormat="1" applyFont="1" applyFill="1" applyBorder="1" applyAlignment="1">
      <alignment horizontal="center" vertical="center"/>
    </xf>
    <xf numFmtId="183" fontId="5" fillId="0" borderId="94" xfId="5" applyNumberFormat="1" applyFont="1" applyFill="1" applyBorder="1" applyAlignment="1">
      <alignment horizontal="center" vertical="center"/>
    </xf>
    <xf numFmtId="38" fontId="5" fillId="0" borderId="90" xfId="5" applyFont="1" applyFill="1" applyBorder="1" applyAlignment="1">
      <alignment horizontal="center" vertical="center"/>
    </xf>
    <xf numFmtId="38" fontId="5" fillId="0" borderId="92" xfId="5" applyFont="1" applyFill="1" applyBorder="1" applyAlignment="1">
      <alignment horizontal="center" vertical="center"/>
    </xf>
    <xf numFmtId="38" fontId="5" fillId="0" borderId="94" xfId="5" applyFont="1" applyFill="1" applyBorder="1" applyAlignment="1">
      <alignment horizontal="center" vertical="center"/>
    </xf>
    <xf numFmtId="38" fontId="5" fillId="0" borderId="68" xfId="5" applyFont="1" applyFill="1" applyBorder="1" applyAlignment="1">
      <alignment horizontal="center" vertical="center"/>
    </xf>
    <xf numFmtId="38" fontId="5" fillId="0" borderId="69" xfId="5" applyFont="1" applyFill="1" applyBorder="1" applyAlignment="1">
      <alignment horizontal="center" vertical="center"/>
    </xf>
    <xf numFmtId="38" fontId="5" fillId="0" borderId="21" xfId="5" applyFont="1" applyFill="1" applyBorder="1" applyAlignment="1">
      <alignment horizontal="center" vertical="center"/>
    </xf>
    <xf numFmtId="0" fontId="5" fillId="0" borderId="83" xfId="0" applyFont="1" applyBorder="1" applyAlignment="1">
      <alignment horizontal="right" vertical="center"/>
    </xf>
    <xf numFmtId="183" fontId="5" fillId="0" borderId="97" xfId="5" applyNumberFormat="1" applyFont="1" applyFill="1" applyBorder="1" applyAlignment="1">
      <alignment horizontal="center" vertical="center"/>
    </xf>
    <xf numFmtId="0" fontId="5" fillId="0" borderId="98" xfId="0" applyFont="1" applyBorder="1" applyAlignment="1">
      <alignment horizontal="center" vertical="center"/>
    </xf>
    <xf numFmtId="38" fontId="5" fillId="0" borderId="98" xfId="5" applyFont="1" applyFill="1" applyBorder="1" applyAlignment="1">
      <alignment horizontal="center" vertical="center"/>
    </xf>
    <xf numFmtId="183" fontId="5" fillId="0" borderId="98" xfId="5" applyNumberFormat="1" applyFont="1" applyFill="1" applyBorder="1" applyAlignment="1">
      <alignment horizontal="center" vertical="center"/>
    </xf>
    <xf numFmtId="38" fontId="5" fillId="0" borderId="99" xfId="5" applyFont="1" applyFill="1" applyBorder="1" applyAlignment="1">
      <alignment horizontal="center" vertical="center"/>
    </xf>
    <xf numFmtId="183" fontId="5" fillId="0" borderId="100" xfId="5" applyNumberFormat="1" applyFont="1" applyFill="1" applyBorder="1" applyAlignment="1">
      <alignment horizontal="center" vertical="center"/>
    </xf>
    <xf numFmtId="38" fontId="5" fillId="0" borderId="101" xfId="5" applyFont="1" applyFill="1" applyBorder="1" applyAlignment="1">
      <alignment horizontal="center" vertical="center"/>
    </xf>
    <xf numFmtId="38" fontId="5" fillId="0" borderId="97" xfId="5" applyFont="1" applyFill="1" applyBorder="1" applyAlignment="1">
      <alignment horizontal="center" vertical="center"/>
    </xf>
    <xf numFmtId="38" fontId="5" fillId="0" borderId="102" xfId="5" applyFont="1" applyFill="1" applyBorder="1" applyAlignment="1">
      <alignment horizontal="center" vertical="center"/>
    </xf>
    <xf numFmtId="183" fontId="5" fillId="0" borderId="86" xfId="5" applyNumberFormat="1" applyFont="1" applyFill="1" applyBorder="1" applyAlignment="1">
      <alignment horizontal="center" vertical="center"/>
    </xf>
    <xf numFmtId="183" fontId="5" fillId="0" borderId="53" xfId="5" applyNumberFormat="1" applyFont="1" applyFill="1" applyBorder="1" applyAlignment="1">
      <alignment horizontal="center" vertical="center"/>
    </xf>
    <xf numFmtId="183" fontId="5" fillId="0" borderId="87" xfId="5" applyNumberFormat="1" applyFont="1" applyFill="1" applyBorder="1" applyAlignment="1">
      <alignment horizontal="center" vertical="center"/>
    </xf>
    <xf numFmtId="183" fontId="5" fillId="0" borderId="54" xfId="5" applyNumberFormat="1" applyFont="1" applyFill="1" applyBorder="1" applyAlignment="1">
      <alignment horizontal="center" vertical="center"/>
    </xf>
    <xf numFmtId="38" fontId="5" fillId="0" borderId="86" xfId="5" applyFont="1" applyFill="1" applyBorder="1" applyAlignment="1">
      <alignment horizontal="center" vertical="center"/>
    </xf>
    <xf numFmtId="38" fontId="5" fillId="0" borderId="87" xfId="5" applyFont="1" applyFill="1" applyBorder="1" applyAlignment="1">
      <alignment horizontal="center" vertical="center"/>
    </xf>
    <xf numFmtId="38" fontId="5" fillId="0" borderId="54" xfId="5" applyFont="1" applyFill="1" applyBorder="1" applyAlignment="1">
      <alignment horizontal="center" vertical="center"/>
    </xf>
    <xf numFmtId="176" fontId="5" fillId="0" borderId="90" xfId="5" applyNumberFormat="1" applyFont="1" applyFill="1" applyBorder="1" applyAlignment="1">
      <alignment horizontal="center" vertical="center"/>
    </xf>
    <xf numFmtId="186" fontId="5" fillId="0" borderId="92" xfId="5" applyNumberFormat="1" applyFont="1" applyFill="1" applyBorder="1" applyAlignment="1">
      <alignment horizontal="center" vertical="center"/>
    </xf>
    <xf numFmtId="184" fontId="5" fillId="0" borderId="90" xfId="0" applyNumberFormat="1" applyFont="1" applyBorder="1" applyAlignment="1">
      <alignment horizontal="center" vertical="center"/>
    </xf>
    <xf numFmtId="185" fontId="5" fillId="0" borderId="92" xfId="0" applyNumberFormat="1" applyFont="1" applyBorder="1" applyAlignment="1">
      <alignment horizontal="center" vertical="center"/>
    </xf>
    <xf numFmtId="176" fontId="5" fillId="0" borderId="97" xfId="5" applyNumberFormat="1" applyFont="1" applyFill="1" applyBorder="1" applyAlignment="1">
      <alignment horizontal="center" vertical="center"/>
    </xf>
    <xf numFmtId="186" fontId="5" fillId="0" borderId="99" xfId="5" applyNumberFormat="1" applyFont="1" applyFill="1" applyBorder="1" applyAlignment="1">
      <alignment horizontal="center" vertical="center"/>
    </xf>
    <xf numFmtId="184" fontId="5" fillId="0" borderId="55" xfId="0" applyNumberFormat="1" applyFont="1" applyBorder="1" applyAlignment="1">
      <alignment horizontal="center" vertical="center"/>
    </xf>
    <xf numFmtId="185" fontId="5" fillId="0" borderId="56" xfId="0" applyNumberFormat="1" applyFont="1" applyBorder="1" applyAlignment="1">
      <alignment horizontal="center" vertical="center"/>
    </xf>
    <xf numFmtId="38" fontId="5" fillId="0" borderId="1" xfId="5" applyFont="1" applyFill="1" applyBorder="1" applyAlignment="1">
      <alignment horizontal="center" vertical="center" shrinkToFit="1"/>
    </xf>
    <xf numFmtId="38" fontId="5" fillId="0" borderId="2" xfId="5" applyFont="1" applyFill="1" applyBorder="1" applyAlignment="1">
      <alignment horizontal="center" vertical="center" shrinkToFit="1"/>
    </xf>
    <xf numFmtId="38" fontId="5" fillId="0" borderId="3" xfId="5" applyFont="1" applyFill="1" applyBorder="1" applyAlignment="1">
      <alignment horizontal="center" vertical="center" shrinkToFit="1"/>
    </xf>
    <xf numFmtId="176" fontId="5" fillId="0" borderId="14" xfId="5" applyNumberFormat="1" applyFont="1" applyFill="1" applyBorder="1" applyAlignment="1">
      <alignment horizontal="center" vertical="center" shrinkToFit="1"/>
    </xf>
    <xf numFmtId="176" fontId="5" fillId="0" borderId="22" xfId="5" applyNumberFormat="1" applyFont="1" applyFill="1" applyBorder="1" applyAlignment="1">
      <alignment horizontal="center" vertical="center" shrinkToFit="1"/>
    </xf>
    <xf numFmtId="176" fontId="5" fillId="0" borderId="5" xfId="5" applyNumberFormat="1" applyFont="1" applyFill="1" applyBorder="1" applyAlignment="1">
      <alignment horizontal="center" vertical="center" shrinkToFit="1"/>
    </xf>
    <xf numFmtId="176" fontId="5" fillId="0" borderId="23" xfId="5" applyNumberFormat="1" applyFont="1" applyFill="1" applyBorder="1" applyAlignment="1">
      <alignment horizontal="center" vertical="center" shrinkToFit="1"/>
    </xf>
    <xf numFmtId="38" fontId="5" fillId="0" borderId="16" xfId="5" applyFont="1" applyFill="1" applyBorder="1" applyAlignment="1">
      <alignment horizontal="center" vertical="center" shrinkToFit="1"/>
    </xf>
    <xf numFmtId="38" fontId="5" fillId="0" borderId="0" xfId="5" applyFont="1" applyFill="1" applyBorder="1" applyAlignment="1">
      <alignment horizontal="center" vertical="center" shrinkToFit="1"/>
    </xf>
    <xf numFmtId="176" fontId="5" fillId="0" borderId="17" xfId="5" applyNumberFormat="1" applyFont="1" applyFill="1" applyBorder="1" applyAlignment="1">
      <alignment horizontal="center" vertical="center" shrinkToFit="1"/>
    </xf>
    <xf numFmtId="0" fontId="5" fillId="0" borderId="16" xfId="5" applyNumberFormat="1" applyFont="1" applyFill="1" applyBorder="1" applyAlignment="1">
      <alignment horizontal="center" vertical="center" shrinkToFit="1"/>
    </xf>
    <xf numFmtId="0" fontId="5" fillId="0" borderId="0" xfId="5" applyNumberFormat="1" applyFont="1" applyFill="1" applyBorder="1" applyAlignment="1">
      <alignment horizontal="center" vertical="center" shrinkToFit="1"/>
    </xf>
    <xf numFmtId="38" fontId="5" fillId="0" borderId="6" xfId="5" applyFont="1" applyFill="1" applyBorder="1" applyAlignment="1">
      <alignment horizontal="center" vertical="center" wrapText="1"/>
    </xf>
    <xf numFmtId="38" fontId="8" fillId="0" borderId="1" xfId="5" applyFont="1" applyFill="1" applyBorder="1" applyAlignment="1">
      <alignment horizontal="center" vertical="center" textRotation="255" shrinkToFit="1"/>
    </xf>
    <xf numFmtId="0" fontId="9" fillId="0" borderId="2" xfId="0" applyFont="1" applyFill="1" applyBorder="1" applyAlignment="1">
      <alignment horizontal="center" vertical="center" textRotation="255" shrinkToFit="1"/>
    </xf>
    <xf numFmtId="0" fontId="9" fillId="0" borderId="3" xfId="0" applyFont="1" applyFill="1" applyBorder="1" applyAlignment="1">
      <alignment horizontal="center" vertical="center" textRotation="255" shrinkToFit="1"/>
    </xf>
    <xf numFmtId="38" fontId="5" fillId="0" borderId="1" xfId="5" applyFont="1" applyFill="1" applyBorder="1" applyAlignment="1">
      <alignment horizontal="center" vertical="center" textRotation="255" shrinkToFit="1"/>
    </xf>
    <xf numFmtId="38" fontId="5" fillId="0" borderId="2" xfId="5" applyFont="1" applyFill="1" applyBorder="1" applyAlignment="1">
      <alignment horizontal="center" vertical="center" textRotation="255" shrinkToFit="1"/>
    </xf>
    <xf numFmtId="38" fontId="5" fillId="0" borderId="3" xfId="5" applyFont="1" applyFill="1" applyBorder="1" applyAlignment="1">
      <alignment horizontal="center" vertical="center" textRotation="255" shrinkToFit="1"/>
    </xf>
    <xf numFmtId="176" fontId="5" fillId="0" borderId="16" xfId="5" applyNumberFormat="1" applyFont="1" applyFill="1" applyBorder="1" applyAlignment="1">
      <alignment horizontal="center" vertical="center" shrinkToFit="1"/>
    </xf>
    <xf numFmtId="176" fontId="5" fillId="0" borderId="0" xfId="5" applyNumberFormat="1" applyFont="1" applyFill="1" applyBorder="1" applyAlignment="1">
      <alignment horizontal="center" vertical="center" shrinkToFit="1"/>
    </xf>
    <xf numFmtId="176" fontId="5" fillId="0" borderId="6" xfId="5" applyNumberFormat="1" applyFont="1" applyFill="1" applyBorder="1" applyAlignment="1">
      <alignment horizontal="center" vertical="center"/>
    </xf>
    <xf numFmtId="38" fontId="5" fillId="0" borderId="10" xfId="5" applyFont="1" applyFill="1" applyBorder="1" applyAlignment="1">
      <alignment horizontal="center" vertical="center" shrinkToFit="1"/>
    </xf>
    <xf numFmtId="38" fontId="5" fillId="0" borderId="15" xfId="5" applyFont="1" applyFill="1" applyBorder="1" applyAlignment="1">
      <alignment horizontal="center" vertical="center" shrinkToFit="1"/>
    </xf>
    <xf numFmtId="38" fontId="5" fillId="0" borderId="18" xfId="5" applyFont="1" applyFill="1" applyBorder="1" applyAlignment="1">
      <alignment horizontal="center" vertical="center" shrinkToFit="1"/>
    </xf>
    <xf numFmtId="176" fontId="5" fillId="0" borderId="10" xfId="5" applyNumberFormat="1" applyFont="1" applyFill="1" applyBorder="1" applyAlignment="1">
      <alignment horizontal="center" vertical="center" shrinkToFit="1"/>
    </xf>
    <xf numFmtId="176" fontId="5" fillId="0" borderId="15" xfId="5" applyNumberFormat="1" applyFont="1" applyFill="1" applyBorder="1" applyAlignment="1">
      <alignment horizontal="center" vertical="center" shrinkToFit="1"/>
    </xf>
    <xf numFmtId="176" fontId="5" fillId="0" borderId="18" xfId="5" applyNumberFormat="1" applyFont="1" applyFill="1" applyBorder="1" applyAlignment="1">
      <alignment horizontal="center" vertical="center" shrinkToFit="1"/>
    </xf>
    <xf numFmtId="176" fontId="5" fillId="0" borderId="6" xfId="5" applyNumberFormat="1" applyFont="1" applyFill="1" applyBorder="1" applyAlignment="1">
      <alignment horizontal="center" vertical="center" shrinkToFit="1"/>
    </xf>
    <xf numFmtId="176" fontId="5" fillId="0" borderId="10" xfId="5" applyNumberFormat="1" applyFont="1" applyFill="1" applyBorder="1" applyAlignment="1">
      <alignment horizontal="center" vertical="center"/>
    </xf>
    <xf numFmtId="176" fontId="5" fillId="0" borderId="15" xfId="5" applyNumberFormat="1" applyFont="1" applyFill="1" applyBorder="1" applyAlignment="1">
      <alignment horizontal="center" vertical="center"/>
    </xf>
    <xf numFmtId="176" fontId="5" fillId="0" borderId="18" xfId="5" applyNumberFormat="1" applyFont="1" applyFill="1" applyBorder="1" applyAlignment="1">
      <alignment horizontal="center" vertical="center"/>
    </xf>
    <xf numFmtId="38" fontId="5" fillId="0" borderId="6" xfId="5" applyFont="1" applyFill="1" applyBorder="1" applyAlignment="1">
      <alignment horizontal="center" vertical="center"/>
    </xf>
    <xf numFmtId="38" fontId="5" fillId="0" borderId="22" xfId="5" applyFont="1" applyFill="1" applyBorder="1" applyAlignment="1">
      <alignment horizontal="center" vertical="center" shrinkToFit="1"/>
    </xf>
    <xf numFmtId="38" fontId="5" fillId="0" borderId="24" xfId="5" applyFont="1" applyFill="1" applyBorder="1" applyAlignment="1">
      <alignment horizontal="center" vertical="center" shrinkToFit="1"/>
    </xf>
    <xf numFmtId="176" fontId="5" fillId="0" borderId="24" xfId="5" applyNumberFormat="1" applyFont="1" applyFill="1" applyBorder="1" applyAlignment="1">
      <alignment horizontal="center" vertical="center" shrinkToFit="1"/>
    </xf>
    <xf numFmtId="38" fontId="5" fillId="0" borderId="0" xfId="5" applyFont="1" applyFill="1" applyBorder="1" applyAlignment="1">
      <alignment horizontal="center" vertical="center"/>
    </xf>
    <xf numFmtId="38" fontId="6" fillId="0" borderId="0" xfId="5" applyFont="1" applyAlignment="1">
      <alignment horizontal="center" vertical="center"/>
    </xf>
    <xf numFmtId="38" fontId="5" fillId="0" borderId="10" xfId="5" applyFont="1" applyFill="1" applyBorder="1" applyAlignment="1">
      <alignment horizontal="center" vertical="center"/>
    </xf>
    <xf numFmtId="38" fontId="5" fillId="0" borderId="15" xfId="5" applyFont="1" applyFill="1" applyBorder="1" applyAlignment="1">
      <alignment horizontal="center" vertical="center"/>
    </xf>
    <xf numFmtId="38" fontId="5" fillId="0" borderId="18" xfId="5" applyFont="1" applyFill="1" applyBorder="1" applyAlignment="1">
      <alignment horizontal="center" vertical="center"/>
    </xf>
    <xf numFmtId="38" fontId="5" fillId="0" borderId="3" xfId="5" applyFont="1" applyFill="1" applyBorder="1" applyAlignment="1">
      <alignment horizontal="center" vertical="center"/>
    </xf>
    <xf numFmtId="38" fontId="5" fillId="0" borderId="5" xfId="5" applyFont="1" applyFill="1" applyBorder="1" applyAlignment="1">
      <alignment horizontal="center" vertical="center"/>
    </xf>
    <xf numFmtId="38" fontId="15" fillId="0" borderId="0" xfId="5" applyFont="1" applyFill="1" applyAlignment="1">
      <alignment horizontal="right" vertical="center" wrapText="1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0" xfId="4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" xfId="4" applyFont="1" applyBorder="1" applyAlignment="1">
      <alignment horizontal="center" vertical="center"/>
    </xf>
    <xf numFmtId="0" fontId="12" fillId="0" borderId="0" xfId="4" applyFont="1" applyAlignment="1">
      <alignment horizontal="center" vertical="center"/>
    </xf>
    <xf numFmtId="0" fontId="10" fillId="0" borderId="6" xfId="4" applyFont="1" applyFill="1" applyBorder="1" applyAlignment="1">
      <alignment horizontal="center" vertical="center" wrapText="1"/>
    </xf>
    <xf numFmtId="0" fontId="10" fillId="0" borderId="10" xfId="4" applyFont="1" applyFill="1" applyBorder="1" applyAlignment="1">
      <alignment horizontal="center" vertical="center" wrapText="1"/>
    </xf>
    <xf numFmtId="0" fontId="10" fillId="0" borderId="16" xfId="4" applyFont="1" applyBorder="1" applyAlignment="1">
      <alignment horizontal="center" vertical="distributed" textRotation="255" wrapText="1" indent="1"/>
    </xf>
    <xf numFmtId="0" fontId="10" fillId="0" borderId="17" xfId="4" applyFont="1" applyBorder="1" applyAlignment="1">
      <alignment horizontal="center" vertical="distributed" textRotation="255" wrapText="1" indent="1"/>
    </xf>
    <xf numFmtId="0" fontId="10" fillId="0" borderId="22" xfId="4" applyFont="1" applyBorder="1" applyAlignment="1">
      <alignment horizontal="center" vertical="distributed" textRotation="255" wrapText="1" indent="1"/>
    </xf>
    <xf numFmtId="0" fontId="10" fillId="0" borderId="23" xfId="4" applyFont="1" applyBorder="1" applyAlignment="1">
      <alignment horizontal="center" vertical="distributed" textRotation="255" wrapText="1" indent="1"/>
    </xf>
    <xf numFmtId="0" fontId="10" fillId="0" borderId="16" xfId="4" applyFont="1" applyBorder="1" applyAlignment="1">
      <alignment horizontal="center" vertical="distributed" textRotation="255" indent="1" shrinkToFit="1"/>
    </xf>
    <xf numFmtId="0" fontId="10" fillId="0" borderId="17" xfId="4" applyFont="1" applyBorder="1" applyAlignment="1">
      <alignment horizontal="center" vertical="distributed" textRotation="255" indent="1" shrinkToFit="1"/>
    </xf>
    <xf numFmtId="0" fontId="15" fillId="0" borderId="16" xfId="4" applyFont="1" applyBorder="1" applyAlignment="1">
      <alignment horizontal="center" vertical="distributed" textRotation="255" wrapText="1" indent="1"/>
    </xf>
    <xf numFmtId="0" fontId="15" fillId="0" borderId="17" xfId="4" applyFont="1" applyBorder="1" applyAlignment="1">
      <alignment horizontal="center" vertical="distributed" textRotation="255" wrapText="1" indent="1"/>
    </xf>
    <xf numFmtId="0" fontId="10" fillId="0" borderId="14" xfId="4" applyFont="1" applyBorder="1" applyAlignment="1">
      <alignment horizontal="center" vertical="distributed" textRotation="255" wrapText="1" indent="1"/>
    </xf>
    <xf numFmtId="0" fontId="10" fillId="0" borderId="5" xfId="4" applyFont="1" applyBorder="1" applyAlignment="1">
      <alignment horizontal="center" vertical="distributed" textRotation="255" wrapText="1" indent="1"/>
    </xf>
    <xf numFmtId="38" fontId="5" fillId="0" borderId="0" xfId="5" applyFont="1" applyBorder="1" applyAlignment="1">
      <alignment horizontal="center" vertical="center" wrapText="1"/>
    </xf>
    <xf numFmtId="38" fontId="6" fillId="0" borderId="0" xfId="5" applyFont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38" fontId="5" fillId="0" borderId="0" xfId="5" applyFont="1" applyAlignment="1">
      <alignment vertical="center"/>
    </xf>
    <xf numFmtId="38" fontId="5" fillId="0" borderId="14" xfId="5" applyFont="1" applyBorder="1" applyAlignment="1">
      <alignment horizontal="center" vertical="center" textRotation="255" shrinkToFit="1"/>
    </xf>
    <xf numFmtId="38" fontId="5" fillId="0" borderId="22" xfId="5" applyFont="1" applyBorder="1" applyAlignment="1">
      <alignment horizontal="center" vertical="center" textRotation="255" shrinkToFit="1"/>
    </xf>
    <xf numFmtId="38" fontId="5" fillId="0" borderId="14" xfId="5" applyFont="1" applyBorder="1" applyAlignment="1">
      <alignment horizontal="center" vertical="center" textRotation="255" wrapText="1" shrinkToFit="1"/>
    </xf>
    <xf numFmtId="0" fontId="6" fillId="0" borderId="0" xfId="4" applyFont="1" applyAlignment="1">
      <alignment horizontal="center" vertical="center"/>
    </xf>
    <xf numFmtId="0" fontId="5" fillId="0" borderId="6" xfId="4" applyFont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180" fontId="25" fillId="0" borderId="0" xfId="0" applyNumberFormat="1" applyFont="1" applyFill="1" applyBorder="1" applyAlignment="1">
      <alignment horizontal="center" vertical="center"/>
    </xf>
    <xf numFmtId="38" fontId="10" fillId="0" borderId="6" xfId="5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6" xfId="4" applyFont="1" applyBorder="1" applyAlignment="1">
      <alignment horizontal="center" vertical="center"/>
    </xf>
    <xf numFmtId="38" fontId="10" fillId="0" borderId="1" xfId="5" applyFont="1" applyBorder="1" applyAlignment="1">
      <alignment horizontal="center" vertical="center" wrapText="1" shrinkToFit="1"/>
    </xf>
    <xf numFmtId="38" fontId="10" fillId="0" borderId="2" xfId="5" applyFont="1" applyBorder="1" applyAlignment="1">
      <alignment horizontal="center" vertical="center" wrapText="1" shrinkToFit="1"/>
    </xf>
    <xf numFmtId="38" fontId="10" fillId="0" borderId="3" xfId="5" applyFont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 wrapText="1" shrinkToFit="1"/>
    </xf>
    <xf numFmtId="0" fontId="10" fillId="0" borderId="2" xfId="0" applyFont="1" applyBorder="1" applyAlignment="1">
      <alignment horizontal="center" vertical="center" wrapText="1" shrinkToFit="1"/>
    </xf>
    <xf numFmtId="0" fontId="10" fillId="0" borderId="3" xfId="0" applyFont="1" applyBorder="1" applyAlignment="1">
      <alignment horizontal="center" vertical="center" wrapText="1" shrinkToFit="1"/>
    </xf>
    <xf numFmtId="38" fontId="10" fillId="0" borderId="1" xfId="5" applyFont="1" applyFill="1" applyBorder="1" applyAlignment="1">
      <alignment horizontal="center" vertical="center" shrinkToFit="1"/>
    </xf>
    <xf numFmtId="38" fontId="10" fillId="0" borderId="2" xfId="5" applyFont="1" applyFill="1" applyBorder="1" applyAlignment="1">
      <alignment horizontal="center" vertical="center" shrinkToFit="1"/>
    </xf>
    <xf numFmtId="38" fontId="10" fillId="0" borderId="3" xfId="5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10" fillId="0" borderId="1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22" xfId="0" applyFont="1" applyBorder="1" applyAlignment="1">
      <alignment horizontal="right" vertical="top"/>
    </xf>
    <xf numFmtId="0" fontId="10" fillId="0" borderId="23" xfId="0" applyFont="1" applyBorder="1" applyAlignment="1">
      <alignment horizontal="right" vertical="top"/>
    </xf>
    <xf numFmtId="0" fontId="24" fillId="0" borderId="6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/>
    </xf>
    <xf numFmtId="180" fontId="24" fillId="0" borderId="4" xfId="0" applyNumberFormat="1" applyFont="1" applyFill="1" applyBorder="1" applyAlignment="1">
      <alignment horizontal="center" vertical="center"/>
    </xf>
    <xf numFmtId="180" fontId="24" fillId="0" borderId="0" xfId="0" applyNumberFormat="1" applyFont="1" applyFill="1" applyBorder="1" applyAlignment="1">
      <alignment horizontal="center" vertical="center"/>
    </xf>
    <xf numFmtId="180" fontId="24" fillId="0" borderId="5" xfId="0" applyNumberFormat="1" applyFont="1" applyFill="1" applyBorder="1" applyAlignment="1">
      <alignment horizontal="center" vertical="center"/>
    </xf>
    <xf numFmtId="180" fontId="24" fillId="0" borderId="17" xfId="0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24" xfId="0" applyFont="1" applyFill="1" applyBorder="1" applyAlignment="1">
      <alignment horizontal="center" vertical="center"/>
    </xf>
    <xf numFmtId="0" fontId="24" fillId="0" borderId="17" xfId="0" applyFont="1" applyFill="1" applyBorder="1" applyAlignment="1">
      <alignment horizontal="center" vertical="center"/>
    </xf>
    <xf numFmtId="0" fontId="24" fillId="0" borderId="23" xfId="0" applyFont="1" applyFill="1" applyBorder="1" applyAlignment="1">
      <alignment horizontal="center" vertical="center"/>
    </xf>
    <xf numFmtId="0" fontId="25" fillId="0" borderId="14" xfId="0" applyFont="1" applyFill="1" applyBorder="1" applyAlignment="1">
      <alignment horizontal="center" vertical="center"/>
    </xf>
    <xf numFmtId="0" fontId="25" fillId="0" borderId="22" xfId="0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center" vertical="center"/>
    </xf>
    <xf numFmtId="0" fontId="25" fillId="0" borderId="23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180" fontId="24" fillId="0" borderId="14" xfId="0" applyNumberFormat="1" applyFont="1" applyFill="1" applyBorder="1" applyAlignment="1">
      <alignment horizontal="center" vertical="center"/>
    </xf>
    <xf numFmtId="180" fontId="24" fillId="0" borderId="16" xfId="0" applyNumberFormat="1" applyFont="1" applyFill="1" applyBorder="1" applyAlignment="1">
      <alignment horizontal="center" vertical="center"/>
    </xf>
    <xf numFmtId="0" fontId="24" fillId="0" borderId="16" xfId="0" applyFont="1" applyFill="1" applyBorder="1" applyAlignment="1">
      <alignment horizontal="center" vertical="center"/>
    </xf>
    <xf numFmtId="0" fontId="24" fillId="0" borderId="22" xfId="0" applyFont="1" applyFill="1" applyBorder="1" applyAlignment="1">
      <alignment horizontal="center" vertical="center"/>
    </xf>
    <xf numFmtId="180" fontId="24" fillId="0" borderId="24" xfId="0" applyNumberFormat="1" applyFont="1" applyFill="1" applyBorder="1" applyAlignment="1">
      <alignment horizontal="center" vertical="center"/>
    </xf>
    <xf numFmtId="180" fontId="24" fillId="0" borderId="23" xfId="0" applyNumberFormat="1" applyFont="1" applyFill="1" applyBorder="1" applyAlignment="1">
      <alignment horizontal="center" vertical="center"/>
    </xf>
    <xf numFmtId="180" fontId="24" fillId="0" borderId="22" xfId="0" applyNumberFormat="1" applyFont="1" applyFill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/>
    </xf>
    <xf numFmtId="0" fontId="25" fillId="0" borderId="24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/>
    </xf>
    <xf numFmtId="0" fontId="25" fillId="0" borderId="17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4" fillId="0" borderId="14" xfId="0" applyFont="1" applyFill="1" applyBorder="1" applyAlignment="1">
      <alignment horizontal="center" vertical="center"/>
    </xf>
    <xf numFmtId="0" fontId="5" fillId="0" borderId="88" xfId="0" applyFont="1" applyBorder="1" applyAlignment="1">
      <alignment horizontal="center" vertical="center"/>
    </xf>
    <xf numFmtId="0" fontId="0" fillId="0" borderId="89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0" fillId="0" borderId="83" xfId="0" applyFont="1" applyBorder="1" applyAlignment="1">
      <alignment horizontal="center" vertical="center"/>
    </xf>
    <xf numFmtId="0" fontId="5" fillId="0" borderId="61" xfId="0" applyFont="1" applyBorder="1" applyAlignment="1">
      <alignment horizontal="distributed" vertical="center"/>
    </xf>
    <xf numFmtId="0" fontId="5" fillId="0" borderId="72" xfId="0" applyFont="1" applyBorder="1" applyAlignment="1">
      <alignment horizontal="distributed" vertical="center"/>
    </xf>
    <xf numFmtId="0" fontId="5" fillId="0" borderId="79" xfId="0" applyFont="1" applyBorder="1" applyAlignment="1">
      <alignment horizontal="distributed" vertical="center"/>
    </xf>
    <xf numFmtId="0" fontId="5" fillId="0" borderId="55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76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5" fillId="0" borderId="80" xfId="0" applyFont="1" applyBorder="1" applyAlignment="1">
      <alignment horizontal="center" vertical="center"/>
    </xf>
    <xf numFmtId="0" fontId="5" fillId="0" borderId="84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5" fillId="0" borderId="65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distributed" wrapText="1"/>
    </xf>
    <xf numFmtId="0" fontId="5" fillId="0" borderId="64" xfId="0" applyFont="1" applyBorder="1" applyAlignment="1">
      <alignment horizontal="center" vertical="distributed" wrapText="1"/>
    </xf>
    <xf numFmtId="0" fontId="5" fillId="0" borderId="65" xfId="0" applyFont="1" applyBorder="1" applyAlignment="1">
      <alignment horizontal="center" vertical="distributed" wrapText="1"/>
    </xf>
    <xf numFmtId="0" fontId="5" fillId="0" borderId="41" xfId="0" applyFont="1" applyBorder="1" applyAlignment="1">
      <alignment horizontal="center" vertical="distributed" wrapText="1"/>
    </xf>
    <xf numFmtId="0" fontId="5" fillId="0" borderId="49" xfId="0" applyFont="1" applyBorder="1" applyAlignment="1">
      <alignment horizontal="center" vertical="distributed" wrapText="1"/>
    </xf>
    <xf numFmtId="0" fontId="5" fillId="0" borderId="50" xfId="0" applyFont="1" applyBorder="1" applyAlignment="1">
      <alignment horizontal="center" vertical="distributed" wrapText="1"/>
    </xf>
    <xf numFmtId="0" fontId="5" fillId="0" borderId="51" xfId="0" applyFont="1" applyBorder="1" applyAlignment="1">
      <alignment horizontal="center" vertical="distributed" wrapText="1"/>
    </xf>
    <xf numFmtId="0" fontId="5" fillId="0" borderId="52" xfId="0" applyFont="1" applyBorder="1" applyAlignment="1">
      <alignment horizontal="center" vertical="distributed" wrapText="1"/>
    </xf>
    <xf numFmtId="0" fontId="5" fillId="0" borderId="53" xfId="0" applyFont="1" applyBorder="1" applyAlignment="1">
      <alignment horizontal="center" vertical="distributed" wrapText="1"/>
    </xf>
    <xf numFmtId="0" fontId="5" fillId="0" borderId="54" xfId="0" applyFont="1" applyBorder="1" applyAlignment="1">
      <alignment horizontal="center" vertical="distributed" wrapText="1"/>
    </xf>
    <xf numFmtId="0" fontId="5" fillId="0" borderId="55" xfId="0" applyFont="1" applyBorder="1" applyAlignment="1">
      <alignment horizontal="center" vertical="distributed" wrapText="1"/>
    </xf>
    <xf numFmtId="0" fontId="5" fillId="0" borderId="57" xfId="0" applyFont="1" applyBorder="1" applyAlignment="1">
      <alignment horizontal="center" vertical="distributed" wrapText="1"/>
    </xf>
    <xf numFmtId="0" fontId="5" fillId="0" borderId="58" xfId="0" applyFont="1" applyBorder="1" applyAlignment="1">
      <alignment horizontal="center" vertical="distributed" wrapText="1"/>
    </xf>
    <xf numFmtId="0" fontId="5" fillId="0" borderId="44" xfId="0" applyFont="1" applyBorder="1" applyAlignment="1">
      <alignment horizontal="distributed" vertical="center"/>
    </xf>
    <xf numFmtId="0" fontId="5" fillId="0" borderId="26" xfId="0" applyFont="1" applyBorder="1" applyAlignment="1">
      <alignment horizontal="distributed" vertical="center"/>
    </xf>
    <xf numFmtId="0" fontId="5" fillId="0" borderId="63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59" xfId="0" applyFont="1" applyBorder="1" applyAlignment="1">
      <alignment horizontal="distributed" vertical="center"/>
    </xf>
    <xf numFmtId="0" fontId="5" fillId="0" borderId="71" xfId="0" applyFont="1" applyBorder="1" applyAlignment="1">
      <alignment horizontal="distributed" vertical="center"/>
    </xf>
    <xf numFmtId="0" fontId="5" fillId="0" borderId="78" xfId="0" applyFont="1" applyBorder="1" applyAlignment="1">
      <alignment horizontal="distributed" vertical="center"/>
    </xf>
    <xf numFmtId="0" fontId="5" fillId="0" borderId="60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distributed" wrapText="1"/>
    </xf>
    <xf numFmtId="0" fontId="5" fillId="0" borderId="69" xfId="0" applyFont="1" applyBorder="1" applyAlignment="1">
      <alignment horizontal="center" vertical="distributed" wrapText="1"/>
    </xf>
    <xf numFmtId="0" fontId="5" fillId="0" borderId="74" xfId="0" applyFont="1" applyBorder="1" applyAlignment="1">
      <alignment horizontal="center" vertical="distributed" wrapText="1"/>
    </xf>
    <xf numFmtId="0" fontId="5" fillId="0" borderId="70" xfId="0" applyFont="1" applyBorder="1" applyAlignment="1">
      <alignment horizontal="distributed" vertical="center" indent="1"/>
    </xf>
    <xf numFmtId="0" fontId="5" fillId="0" borderId="77" xfId="0" applyFont="1" applyBorder="1" applyAlignment="1">
      <alignment horizontal="distributed" vertical="center" indent="1"/>
    </xf>
    <xf numFmtId="0" fontId="5" fillId="0" borderId="37" xfId="0" applyFont="1" applyBorder="1" applyAlignment="1">
      <alignment horizontal="distributed" vertical="center" indent="1"/>
    </xf>
    <xf numFmtId="0" fontId="5" fillId="0" borderId="8" xfId="0" applyFont="1" applyBorder="1" applyAlignment="1">
      <alignment horizontal="distributed" vertical="center" indent="1"/>
    </xf>
    <xf numFmtId="0" fontId="11" fillId="0" borderId="37" xfId="0" applyFont="1" applyBorder="1" applyAlignment="1">
      <alignment horizontal="distributed" vertical="center" indent="1"/>
    </xf>
    <xf numFmtId="0" fontId="11" fillId="0" borderId="8" xfId="0" applyFont="1" applyBorder="1" applyAlignment="1">
      <alignment horizontal="distributed" vertical="center" indent="1"/>
    </xf>
    <xf numFmtId="0" fontId="5" fillId="0" borderId="6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distributed" wrapText="1"/>
    </xf>
    <xf numFmtId="0" fontId="5" fillId="0" borderId="76" xfId="0" applyFont="1" applyBorder="1" applyAlignment="1">
      <alignment horizontal="center" vertical="distributed" wrapText="1"/>
    </xf>
    <xf numFmtId="0" fontId="32" fillId="0" borderId="0" xfId="0" applyFont="1" applyAlignment="1">
      <alignment horizontal="center" vertical="center"/>
    </xf>
    <xf numFmtId="0" fontId="5" fillId="0" borderId="49" xfId="0" applyFont="1" applyBorder="1" applyAlignment="1">
      <alignment horizontal="right" vertical="center"/>
    </xf>
    <xf numFmtId="0" fontId="5" fillId="0" borderId="62" xfId="0" applyFont="1" applyBorder="1" applyAlignment="1">
      <alignment horizontal="right" vertical="center"/>
    </xf>
    <xf numFmtId="0" fontId="5" fillId="0" borderId="5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7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distributed" wrapText="1"/>
    </xf>
    <xf numFmtId="0" fontId="5" fillId="0" borderId="26" xfId="0" applyFont="1" applyBorder="1" applyAlignment="1">
      <alignment horizontal="center" vertical="distributed" wrapText="1"/>
    </xf>
    <xf numFmtId="0" fontId="5" fillId="0" borderId="49" xfId="0" applyFont="1" applyBorder="1" applyAlignment="1">
      <alignment horizontal="center" vertical="center"/>
    </xf>
    <xf numFmtId="0" fontId="0" fillId="0" borderId="51" xfId="0" applyFont="1" applyBorder="1" applyAlignment="1">
      <alignment horizontal="center" vertical="center"/>
    </xf>
    <xf numFmtId="0" fontId="5" fillId="0" borderId="89" xfId="0" applyFont="1" applyBorder="1" applyAlignment="1">
      <alignment horizontal="center" vertical="center"/>
    </xf>
    <xf numFmtId="0" fontId="5" fillId="0" borderId="83" xfId="0" applyFont="1" applyBorder="1" applyAlignment="1">
      <alignment horizontal="center" vertical="center"/>
    </xf>
    <xf numFmtId="0" fontId="5" fillId="0" borderId="95" xfId="0" applyFont="1" applyBorder="1" applyAlignment="1">
      <alignment horizontal="center" vertical="center"/>
    </xf>
    <xf numFmtId="0" fontId="5" fillId="0" borderId="96" xfId="0" applyFont="1" applyBorder="1" applyAlignment="1">
      <alignment horizontal="center"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49" fontId="38" fillId="0" borderId="0" xfId="0" applyNumberFormat="1" applyFont="1" applyAlignment="1">
      <alignment horizontal="right" vertical="center"/>
    </xf>
    <xf numFmtId="0" fontId="38" fillId="0" borderId="0" xfId="0" applyFont="1" applyAlignment="1">
      <alignment vertical="center"/>
    </xf>
    <xf numFmtId="49" fontId="38" fillId="0" borderId="0" xfId="0" applyNumberFormat="1" applyFont="1" applyAlignment="1">
      <alignment horizontal="left" vertical="center"/>
    </xf>
    <xf numFmtId="49" fontId="40" fillId="0" borderId="0" xfId="6" applyNumberFormat="1" applyFont="1" applyAlignment="1">
      <alignment horizontal="right" vertical="center"/>
    </xf>
    <xf numFmtId="0" fontId="40" fillId="0" borderId="0" xfId="6" applyFont="1" applyAlignment="1">
      <alignment vertical="center"/>
    </xf>
  </cellXfs>
  <cellStyles count="7">
    <cellStyle name="パーセント 2" xfId="1"/>
    <cellStyle name="ハイパーリンク" xfId="6" builtinId="8"/>
    <cellStyle name="桁区切り" xfId="5" builtinId="6"/>
    <cellStyle name="標準" xfId="0" builtinId="0"/>
    <cellStyle name="標準 2" xfId="2"/>
    <cellStyle name="標準_08 社会福祉" xfId="3"/>
    <cellStyle name="標準_09 保健･衛生及び医療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114935</xdr:rowOff>
    </xdr:from>
    <xdr:to>
      <xdr:col>38</xdr:col>
      <xdr:colOff>236855</xdr:colOff>
      <xdr:row>3</xdr:row>
      <xdr:rowOff>50800</xdr:rowOff>
    </xdr:to>
    <xdr:grpSp>
      <xdr:nvGrpSpPr>
        <xdr:cNvPr id="2" name="Group 10"/>
        <xdr:cNvGrpSpPr/>
      </xdr:nvGrpSpPr>
      <xdr:grpSpPr>
        <a:xfrm>
          <a:off x="0" y="114935"/>
          <a:ext cx="11381105" cy="640715"/>
          <a:chOff x="2032" y="2081"/>
          <a:chExt cx="8808" cy="839"/>
        </a:xfrm>
      </xdr:grpSpPr>
      <xdr:sp macro="" textlink="">
        <xdr:nvSpPr>
          <xdr:cNvPr id="3" name="Text Box 11"/>
          <xdr:cNvSpPr txBox="1">
            <a:spLocks noChangeArrowheads="1"/>
          </xdr:cNvSpPr>
        </xdr:nvSpPr>
        <xdr:spPr>
          <a:xfrm>
            <a:off x="2100" y="2100"/>
            <a:ext cx="8740" cy="628"/>
          </a:xfrm>
          <a:prstGeom prst="rect">
            <a:avLst/>
          </a:prstGeom>
          <a:solidFill>
            <a:srgbClr val="CCFFCC"/>
          </a:solidFill>
          <a:ln w="38100">
            <a:solidFill>
              <a:srgbClr val="333399"/>
            </a:solidFill>
            <a:miter lim="800000"/>
            <a:headEnd/>
            <a:tailEnd/>
          </a:ln>
        </xdr:spPr>
        <xdr:txBody>
          <a:bodyPr vertOverflow="clip" horzOverflow="overflow" wrap="square" lIns="74295" tIns="8890" rIns="74295" bIns="8890" anchor="ctr" upright="1"/>
          <a:lstStyle/>
          <a:p>
            <a:pPr algn="ctr" rtl="1">
              <a:defRPr sz="1000"/>
            </a:pPr>
            <a:r>
              <a:rPr lang="ja-JP" altLang="en-US" sz="1100" b="1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　</a:t>
            </a:r>
            <a:r>
              <a:rPr lang="ja-JP" altLang="en-US" sz="2000" b="1" i="0" strike="noStrike">
                <a:solidFill>
                  <a:srgbClr val="000000"/>
                </a:solidFill>
                <a:latin typeface="ＭＳ ゴシック"/>
                <a:ea typeface="ＭＳ ゴシック"/>
              </a:rPr>
              <a:t>９　保健・医療及び衛生</a:t>
            </a: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 </a:t>
            </a:r>
          </a:p>
          <a:p>
            <a:pPr algn="ctr" rtl="1">
              <a:defRPr sz="1000"/>
            </a:pP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      </a:t>
            </a:r>
          </a:p>
          <a:p>
            <a:pPr algn="ctr" rtl="1">
              <a:defRPr sz="1000"/>
            </a:pP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                                                            </a:t>
            </a:r>
          </a:p>
        </xdr:txBody>
      </xdr:sp>
      <xdr:sp macro="" textlink="">
        <xdr:nvSpPr>
          <xdr:cNvPr id="5" name="Rectangle 13"/>
          <xdr:cNvSpPr>
            <a:spLocks noChangeArrowheads="1"/>
          </xdr:cNvSpPr>
        </xdr:nvSpPr>
        <xdr:spPr>
          <a:xfrm>
            <a:off x="2032" y="2081"/>
            <a:ext cx="110" cy="839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"/>
        <xdr:cNvSpPr>
          <a:spLocks noChangeShapeType="1"/>
        </xdr:cNvSpPr>
      </xdr:nvSpPr>
      <xdr:spPr>
        <a:xfrm>
          <a:off x="9525" y="438150"/>
          <a:ext cx="1362075" cy="390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9525</xdr:colOff>
      <xdr:row>2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" name="Line 1"/>
        <xdr:cNvSpPr>
          <a:spLocks noChangeShapeType="1"/>
        </xdr:cNvSpPr>
      </xdr:nvSpPr>
      <xdr:spPr>
        <a:xfrm>
          <a:off x="8048625" y="438150"/>
          <a:ext cx="1362075" cy="390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3</xdr:col>
      <xdr:colOff>48260</xdr:colOff>
      <xdr:row>0</xdr:row>
      <xdr:rowOff>0</xdr:rowOff>
    </xdr:from>
    <xdr:ext cx="178435" cy="264795"/>
    <xdr:sp macro="" textlink="">
      <xdr:nvSpPr>
        <xdr:cNvPr id="4" name="テキスト ボックス 3"/>
        <xdr:cNvSpPr txBox="1"/>
      </xdr:nvSpPr>
      <xdr:spPr>
        <a:xfrm>
          <a:off x="2753360" y="0"/>
          <a:ext cx="178435" cy="26479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48260</xdr:colOff>
      <xdr:row>0</xdr:row>
      <xdr:rowOff>114300</xdr:rowOff>
    </xdr:from>
    <xdr:ext cx="178435" cy="264795"/>
    <xdr:sp macro="" textlink="">
      <xdr:nvSpPr>
        <xdr:cNvPr id="5" name="テキスト ボックス 4"/>
        <xdr:cNvSpPr txBox="1"/>
      </xdr:nvSpPr>
      <xdr:spPr>
        <a:xfrm>
          <a:off x="2753360" y="114300"/>
          <a:ext cx="178435" cy="26479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11430</xdr:rowOff>
    </xdr:from>
    <xdr:to>
      <xdr:col>0</xdr:col>
      <xdr:colOff>975360</xdr:colOff>
      <xdr:row>6</xdr:row>
      <xdr:rowOff>168275</xdr:rowOff>
    </xdr:to>
    <xdr:sp macro="" textlink="">
      <xdr:nvSpPr>
        <xdr:cNvPr id="2" name="Line 1"/>
        <xdr:cNvSpPr>
          <a:spLocks noChangeShapeType="1"/>
        </xdr:cNvSpPr>
      </xdr:nvSpPr>
      <xdr:spPr>
        <a:xfrm>
          <a:off x="0" y="1030605"/>
          <a:ext cx="975360" cy="3378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24</xdr:row>
      <xdr:rowOff>11430</xdr:rowOff>
    </xdr:from>
    <xdr:to>
      <xdr:col>0</xdr:col>
      <xdr:colOff>975360</xdr:colOff>
      <xdr:row>25</xdr:row>
      <xdr:rowOff>168275</xdr:rowOff>
    </xdr:to>
    <xdr:sp macro="" textlink="">
      <xdr:nvSpPr>
        <xdr:cNvPr id="3" name="Line 1"/>
        <xdr:cNvSpPr>
          <a:spLocks noChangeShapeType="1"/>
        </xdr:cNvSpPr>
      </xdr:nvSpPr>
      <xdr:spPr>
        <a:xfrm>
          <a:off x="0" y="4497705"/>
          <a:ext cx="975360" cy="3378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43</xdr:row>
      <xdr:rowOff>11430</xdr:rowOff>
    </xdr:from>
    <xdr:to>
      <xdr:col>0</xdr:col>
      <xdr:colOff>975360</xdr:colOff>
      <xdr:row>44</xdr:row>
      <xdr:rowOff>168275</xdr:rowOff>
    </xdr:to>
    <xdr:sp macro="" textlink="">
      <xdr:nvSpPr>
        <xdr:cNvPr id="4" name="Line 1"/>
        <xdr:cNvSpPr>
          <a:spLocks noChangeShapeType="1"/>
        </xdr:cNvSpPr>
      </xdr:nvSpPr>
      <xdr:spPr>
        <a:xfrm>
          <a:off x="0" y="7945755"/>
          <a:ext cx="975360" cy="32829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2" name="Line 1"/>
        <xdr:cNvSpPr>
          <a:spLocks noChangeShapeType="1"/>
        </xdr:cNvSpPr>
      </xdr:nvSpPr>
      <xdr:spPr>
        <a:xfrm>
          <a:off x="0" y="495300"/>
          <a:ext cx="72390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3</xdr:col>
      <xdr:colOff>0</xdr:colOff>
      <xdr:row>5</xdr:row>
      <xdr:rowOff>10160</xdr:rowOff>
    </xdr:to>
    <xdr:sp macro="" textlink="">
      <xdr:nvSpPr>
        <xdr:cNvPr id="2" name="Line 1"/>
        <xdr:cNvSpPr>
          <a:spLocks noChangeShapeType="1"/>
        </xdr:cNvSpPr>
      </xdr:nvSpPr>
      <xdr:spPr>
        <a:xfrm>
          <a:off x="9525" y="685800"/>
          <a:ext cx="1981200" cy="3911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2" name="Line 1"/>
        <xdr:cNvSpPr>
          <a:spLocks noChangeShapeType="1"/>
        </xdr:cNvSpPr>
      </xdr:nvSpPr>
      <xdr:spPr>
        <a:xfrm>
          <a:off x="0" y="514350"/>
          <a:ext cx="723900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1</xdr:col>
      <xdr:colOff>999490</xdr:colOff>
      <xdr:row>18</xdr:row>
      <xdr:rowOff>10160</xdr:rowOff>
    </xdr:from>
    <xdr:ext cx="466725" cy="228600"/>
    <xdr:sp macro="" textlink="">
      <xdr:nvSpPr>
        <xdr:cNvPr id="3" name="テキスト ボックス 2"/>
        <xdr:cNvSpPr txBox="1"/>
      </xdr:nvSpPr>
      <xdr:spPr>
        <a:xfrm>
          <a:off x="1723390" y="1667510"/>
          <a:ext cx="466725" cy="2286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/>
        <a:lstStyle/>
        <a:p>
          <a:pPr algn="l"/>
          <a:r>
            <a:rPr kumimoji="1" lang="en-US" altLang="ja-JP" sz="1100">
              <a:solidFill>
                <a:schemeClr val="tx1"/>
              </a:solidFill>
              <a:latin typeface="ＭＳ 明朝"/>
              <a:ea typeface="ＭＳ 明朝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ＭＳ 明朝"/>
              <a:ea typeface="ＭＳ 明朝"/>
            </a:rPr>
            <a:t>１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2" name="Line 1"/>
        <xdr:cNvSpPr>
          <a:spLocks noChangeShapeType="1"/>
        </xdr:cNvSpPr>
      </xdr:nvSpPr>
      <xdr:spPr>
        <a:xfrm>
          <a:off x="762000" y="533400"/>
          <a:ext cx="723900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</xdr:colOff>
      <xdr:row>2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2" name="Line 1"/>
        <xdr:cNvSpPr>
          <a:spLocks noChangeShapeType="1"/>
        </xdr:cNvSpPr>
      </xdr:nvSpPr>
      <xdr:spPr>
        <a:xfrm>
          <a:off x="8890" y="381000"/>
          <a:ext cx="715010" cy="685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2</xdr:col>
      <xdr:colOff>19050</xdr:colOff>
      <xdr:row>5</xdr:row>
      <xdr:rowOff>180975</xdr:rowOff>
    </xdr:to>
    <xdr:sp macro="" textlink="">
      <xdr:nvSpPr>
        <xdr:cNvPr id="2" name="Line 2"/>
        <xdr:cNvSpPr>
          <a:spLocks noChangeShapeType="1"/>
        </xdr:cNvSpPr>
      </xdr:nvSpPr>
      <xdr:spPr>
        <a:xfrm>
          <a:off x="762000" y="533400"/>
          <a:ext cx="742950" cy="371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18415</xdr:rowOff>
    </xdr:from>
    <xdr:to>
      <xdr:col>2</xdr:col>
      <xdr:colOff>28575</xdr:colOff>
      <xdr:row>15</xdr:row>
      <xdr:rowOff>19050</xdr:rowOff>
    </xdr:to>
    <xdr:sp macro="" textlink="">
      <xdr:nvSpPr>
        <xdr:cNvPr id="2" name="Line 1"/>
        <xdr:cNvSpPr>
          <a:spLocks noChangeShapeType="1"/>
        </xdr:cNvSpPr>
      </xdr:nvSpPr>
      <xdr:spPr>
        <a:xfrm>
          <a:off x="762000" y="789940"/>
          <a:ext cx="752475" cy="118173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10160</xdr:rowOff>
    </xdr:from>
    <xdr:to>
      <xdr:col>2</xdr:col>
      <xdr:colOff>0</xdr:colOff>
      <xdr:row>10</xdr:row>
      <xdr:rowOff>0</xdr:rowOff>
    </xdr:to>
    <xdr:sp macro="" textlink="">
      <xdr:nvSpPr>
        <xdr:cNvPr id="2" name="Line 43"/>
        <xdr:cNvSpPr>
          <a:spLocks noChangeShapeType="1"/>
        </xdr:cNvSpPr>
      </xdr:nvSpPr>
      <xdr:spPr>
        <a:xfrm>
          <a:off x="847725" y="981710"/>
          <a:ext cx="1724025" cy="4470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</xdr:col>
      <xdr:colOff>0</xdr:colOff>
      <xdr:row>11</xdr:row>
      <xdr:rowOff>0</xdr:rowOff>
    </xdr:to>
    <xdr:sp macro="" textlink="">
      <xdr:nvSpPr>
        <xdr:cNvPr id="2" name="Line 3"/>
        <xdr:cNvSpPr>
          <a:spLocks noChangeShapeType="1"/>
        </xdr:cNvSpPr>
      </xdr:nvSpPr>
      <xdr:spPr>
        <a:xfrm>
          <a:off x="685800" y="685800"/>
          <a:ext cx="723900" cy="933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228600</xdr:rowOff>
    </xdr:from>
    <xdr:to>
      <xdr:col>0</xdr:col>
      <xdr:colOff>715010</xdr:colOff>
      <xdr:row>3</xdr:row>
      <xdr:rowOff>0</xdr:rowOff>
    </xdr:to>
    <xdr:sp macro="" textlink="">
      <xdr:nvSpPr>
        <xdr:cNvPr id="2" name="Line 1"/>
        <xdr:cNvSpPr>
          <a:spLocks noChangeShapeType="1"/>
        </xdr:cNvSpPr>
      </xdr:nvSpPr>
      <xdr:spPr>
        <a:xfrm>
          <a:off x="0" y="647700"/>
          <a:ext cx="71501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228600</xdr:rowOff>
    </xdr:from>
    <xdr:to>
      <xdr:col>0</xdr:col>
      <xdr:colOff>715010</xdr:colOff>
      <xdr:row>3</xdr:row>
      <xdr:rowOff>0</xdr:rowOff>
    </xdr:to>
    <xdr:sp macro="" textlink="">
      <xdr:nvSpPr>
        <xdr:cNvPr id="6" name="Line 1"/>
        <xdr:cNvSpPr>
          <a:spLocks noChangeShapeType="1"/>
        </xdr:cNvSpPr>
      </xdr:nvSpPr>
      <xdr:spPr>
        <a:xfrm>
          <a:off x="0" y="647700"/>
          <a:ext cx="71501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715010</xdr:colOff>
      <xdr:row>4</xdr:row>
      <xdr:rowOff>419100</xdr:rowOff>
    </xdr:to>
    <xdr:sp macro="" textlink="">
      <xdr:nvSpPr>
        <xdr:cNvPr id="10" name="Line 1"/>
        <xdr:cNvSpPr>
          <a:spLocks noChangeShapeType="1"/>
        </xdr:cNvSpPr>
      </xdr:nvSpPr>
      <xdr:spPr>
        <a:xfrm>
          <a:off x="0" y="647700"/>
          <a:ext cx="715010" cy="685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topLeftCell="A22" workbookViewId="0">
      <selection activeCell="B25" sqref="B25"/>
    </sheetView>
  </sheetViews>
  <sheetFormatPr defaultRowHeight="13.5"/>
  <cols>
    <col min="1" max="1" width="12" customWidth="1"/>
    <col min="2" max="2" width="87.125" customWidth="1"/>
  </cols>
  <sheetData>
    <row r="1" spans="1:3" ht="24">
      <c r="A1" s="720" t="s">
        <v>350</v>
      </c>
      <c r="B1" s="721"/>
      <c r="C1" s="719"/>
    </row>
    <row r="2" spans="1:3" ht="24">
      <c r="A2" s="723" t="s">
        <v>351</v>
      </c>
      <c r="B2" s="722"/>
    </row>
    <row r="3" spans="1:3" ht="24">
      <c r="A3" s="724" t="s">
        <v>352</v>
      </c>
      <c r="B3" s="725" t="s">
        <v>353</v>
      </c>
    </row>
    <row r="4" spans="1:3" ht="24">
      <c r="A4" s="724" t="s">
        <v>354</v>
      </c>
      <c r="B4" s="725" t="s">
        <v>355</v>
      </c>
    </row>
    <row r="5" spans="1:3" ht="24">
      <c r="A5" s="724" t="s">
        <v>356</v>
      </c>
      <c r="B5" s="725" t="s">
        <v>357</v>
      </c>
    </row>
    <row r="6" spans="1:3" ht="24">
      <c r="A6" s="724" t="s">
        <v>358</v>
      </c>
      <c r="B6" s="725" t="s">
        <v>359</v>
      </c>
    </row>
    <row r="7" spans="1:3" ht="24">
      <c r="A7" s="724" t="s">
        <v>360</v>
      </c>
      <c r="B7" s="725" t="s">
        <v>361</v>
      </c>
    </row>
    <row r="8" spans="1:3" ht="24">
      <c r="A8" s="724" t="s">
        <v>362</v>
      </c>
      <c r="B8" s="725" t="s">
        <v>363</v>
      </c>
    </row>
    <row r="9" spans="1:3" ht="24">
      <c r="A9" s="722" t="s">
        <v>364</v>
      </c>
      <c r="B9" s="722"/>
    </row>
    <row r="10" spans="1:3" ht="24">
      <c r="A10" s="724" t="s">
        <v>365</v>
      </c>
      <c r="B10" s="725" t="s">
        <v>366</v>
      </c>
    </row>
    <row r="11" spans="1:3" ht="24">
      <c r="A11" s="724" t="s">
        <v>367</v>
      </c>
      <c r="B11" s="725" t="s">
        <v>368</v>
      </c>
    </row>
    <row r="12" spans="1:3" ht="24">
      <c r="A12" s="724" t="s">
        <v>369</v>
      </c>
      <c r="B12" s="725" t="s">
        <v>370</v>
      </c>
    </row>
    <row r="13" spans="1:3" ht="24">
      <c r="A13" s="724" t="s">
        <v>371</v>
      </c>
      <c r="B13" s="725" t="s">
        <v>372</v>
      </c>
    </row>
    <row r="14" spans="1:3" ht="24">
      <c r="A14" s="724" t="s">
        <v>373</v>
      </c>
      <c r="B14" s="725" t="s">
        <v>374</v>
      </c>
    </row>
    <row r="15" spans="1:3" ht="24">
      <c r="A15" s="724" t="s">
        <v>375</v>
      </c>
      <c r="B15" s="725" t="s">
        <v>376</v>
      </c>
    </row>
    <row r="16" spans="1:3" ht="24">
      <c r="A16" s="723" t="s">
        <v>377</v>
      </c>
      <c r="B16" s="722"/>
    </row>
    <row r="17" spans="1:2" ht="24">
      <c r="A17" s="724" t="s">
        <v>378</v>
      </c>
      <c r="B17" s="725" t="s">
        <v>379</v>
      </c>
    </row>
    <row r="18" spans="1:2" ht="24">
      <c r="A18" s="724" t="s">
        <v>380</v>
      </c>
      <c r="B18" s="725" t="s">
        <v>381</v>
      </c>
    </row>
    <row r="19" spans="1:2" ht="24">
      <c r="A19" s="724" t="s">
        <v>382</v>
      </c>
      <c r="B19" s="725" t="s">
        <v>383</v>
      </c>
    </row>
    <row r="20" spans="1:2" ht="24">
      <c r="A20" s="724" t="s">
        <v>384</v>
      </c>
      <c r="B20" s="725" t="s">
        <v>385</v>
      </c>
    </row>
    <row r="21" spans="1:2" ht="24">
      <c r="A21" s="723" t="s">
        <v>386</v>
      </c>
      <c r="B21" s="722"/>
    </row>
    <row r="22" spans="1:2" ht="24">
      <c r="A22" s="724" t="s">
        <v>387</v>
      </c>
      <c r="B22" s="725" t="s">
        <v>388</v>
      </c>
    </row>
    <row r="23" spans="1:2" ht="24">
      <c r="A23" s="724" t="s">
        <v>389</v>
      </c>
      <c r="B23" s="725" t="s">
        <v>390</v>
      </c>
    </row>
    <row r="24" spans="1:2" ht="24">
      <c r="A24" s="724" t="s">
        <v>391</v>
      </c>
      <c r="B24" s="725" t="s">
        <v>392</v>
      </c>
    </row>
    <row r="25" spans="1:2" ht="24">
      <c r="A25" s="724" t="s">
        <v>393</v>
      </c>
      <c r="B25" s="725" t="s">
        <v>394</v>
      </c>
    </row>
  </sheetData>
  <phoneticPr fontId="35"/>
  <hyperlinks>
    <hyperlink ref="A3:B3" location="'1'!A1" display="（１）"/>
    <hyperlink ref="A4:B4" location="'2'!A1" display="（２）"/>
    <hyperlink ref="A5:B5" location="'３'!A1" display="（３）"/>
    <hyperlink ref="A6:B6" location="'4 '!A1" display="（４）"/>
    <hyperlink ref="A7:B7" location="'５'!A1" display="（５）"/>
    <hyperlink ref="A8:B8" location="'６'!A1" display="（６）"/>
    <hyperlink ref="A10:B10" location="'7'!A1" display="（７）"/>
    <hyperlink ref="A11:B11" location="'８'!A1" display="（８）"/>
    <hyperlink ref="A12:B12" location="'９'!A1" display="（９）"/>
    <hyperlink ref="A13:B13" location="'10'!A1" display="（１０）"/>
    <hyperlink ref="A14:B14" location="'11'!A1" display="（１１）"/>
    <hyperlink ref="A15:B15" location="'１２'!A1" display="（１２）"/>
    <hyperlink ref="A17:B17" location="'１３'!A1" display="（１３）"/>
    <hyperlink ref="A18:B18" location="'14-15-16'!A1" display="（１４）"/>
    <hyperlink ref="A19:B19" location="'14-15-16'!A1" display="（１５）"/>
    <hyperlink ref="A20:B20" location="'14-15-16'!A1" display="（１６）"/>
    <hyperlink ref="A22:B22" location="'17'!A1" display="（１７）"/>
    <hyperlink ref="A23:B23" location="'18'!A1" display="（１８）"/>
    <hyperlink ref="A24:B24" location="'19'!A1" display="（１９）"/>
    <hyperlink ref="A25:B25" location="'20'!A1" display="（２０）"/>
  </hyperlinks>
  <pageMargins left="0.7" right="0.7" top="0.75" bottom="0.75" header="0.3" footer="0.3"/>
  <ignoredErrors>
    <ignoredError sqref="A3:B25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29"/>
  <sheetViews>
    <sheetView showGridLines="0" view="pageBreakPreview" zoomScaleSheetLayoutView="100" workbookViewId="0">
      <selection activeCell="N25" sqref="N25"/>
    </sheetView>
  </sheetViews>
  <sheetFormatPr defaultColWidth="9" defaultRowHeight="12"/>
  <cols>
    <col min="1" max="1" width="9" style="153"/>
    <col min="2" max="2" width="9.5" style="153" customWidth="1"/>
    <col min="3" max="26" width="3.125" style="153" customWidth="1"/>
    <col min="27" max="27" width="9" style="153"/>
    <col min="28" max="28" width="8.625" style="153" bestFit="1" customWidth="1"/>
    <col min="29" max="29" width="6" style="153" bestFit="1" customWidth="1"/>
    <col min="30" max="30" width="5.125" style="153" bestFit="1" customWidth="1"/>
    <col min="31" max="31" width="2.5" style="153" bestFit="1" customWidth="1"/>
    <col min="32" max="32" width="4.25" style="153" bestFit="1" customWidth="1"/>
    <col min="33" max="34" width="2.5" style="153" bestFit="1" customWidth="1"/>
    <col min="35" max="35" width="5.125" style="153" bestFit="1" customWidth="1"/>
    <col min="36" max="39" width="4.25" style="153" bestFit="1" customWidth="1"/>
    <col min="40" max="16384" width="9" style="153"/>
  </cols>
  <sheetData>
    <row r="2" spans="2:26" s="1" customFormat="1" ht="24" customHeight="1">
      <c r="B2" s="550" t="s">
        <v>269</v>
      </c>
      <c r="C2" s="550"/>
      <c r="D2" s="550"/>
      <c r="E2" s="550"/>
      <c r="F2" s="550"/>
      <c r="G2" s="550"/>
      <c r="H2" s="550"/>
      <c r="I2" s="550"/>
      <c r="J2" s="550"/>
      <c r="K2" s="550"/>
      <c r="L2" s="550"/>
      <c r="M2" s="550"/>
      <c r="N2" s="550"/>
      <c r="O2" s="550"/>
      <c r="P2" s="550"/>
      <c r="Q2" s="550"/>
      <c r="R2" s="550"/>
      <c r="S2" s="550"/>
      <c r="T2" s="550"/>
      <c r="U2" s="550"/>
      <c r="V2" s="550"/>
      <c r="W2" s="550"/>
      <c r="X2" s="550"/>
      <c r="Y2" s="550"/>
      <c r="Z2" s="550"/>
    </row>
    <row r="3" spans="2:26" s="1" customFormat="1" ht="18" customHeigh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82" t="s">
        <v>93</v>
      </c>
    </row>
    <row r="4" spans="2:26" s="1" customFormat="1" ht="45" customHeight="1">
      <c r="B4" s="266" t="s">
        <v>94</v>
      </c>
      <c r="C4" s="584" t="s">
        <v>264</v>
      </c>
      <c r="D4" s="585"/>
      <c r="E4" s="584" t="s">
        <v>265</v>
      </c>
      <c r="F4" s="585"/>
      <c r="G4" s="584" t="s">
        <v>331</v>
      </c>
      <c r="H4" s="585"/>
      <c r="I4" s="584" t="s">
        <v>240</v>
      </c>
      <c r="J4" s="585"/>
      <c r="K4" s="317" t="s">
        <v>284</v>
      </c>
      <c r="L4" s="318" t="s">
        <v>288</v>
      </c>
      <c r="M4" s="584" t="s">
        <v>266</v>
      </c>
      <c r="N4" s="585"/>
      <c r="O4" s="584" t="s">
        <v>268</v>
      </c>
      <c r="P4" s="585"/>
      <c r="Q4" s="584" t="s">
        <v>185</v>
      </c>
      <c r="R4" s="585"/>
      <c r="S4" s="584" t="s">
        <v>244</v>
      </c>
      <c r="T4" s="585"/>
      <c r="U4" s="584" t="s">
        <v>332</v>
      </c>
      <c r="V4" s="585"/>
      <c r="W4" s="586" t="s">
        <v>318</v>
      </c>
      <c r="X4" s="585"/>
      <c r="Y4" s="584" t="s">
        <v>180</v>
      </c>
      <c r="Z4" s="585"/>
    </row>
    <row r="5" spans="2:26" s="1" customFormat="1" ht="28.5" customHeight="1">
      <c r="B5" s="267" t="s">
        <v>12</v>
      </c>
      <c r="C5" s="308"/>
      <c r="D5" s="312" t="s">
        <v>285</v>
      </c>
      <c r="E5" s="308"/>
      <c r="F5" s="312" t="s">
        <v>285</v>
      </c>
      <c r="G5" s="308"/>
      <c r="H5" s="312" t="s">
        <v>285</v>
      </c>
      <c r="I5" s="308"/>
      <c r="J5" s="312" t="s">
        <v>285</v>
      </c>
      <c r="K5" s="308"/>
      <c r="L5" s="312" t="s">
        <v>285</v>
      </c>
      <c r="M5" s="308"/>
      <c r="N5" s="312" t="s">
        <v>285</v>
      </c>
      <c r="O5" s="308"/>
      <c r="P5" s="312" t="s">
        <v>285</v>
      </c>
      <c r="Q5" s="308"/>
      <c r="R5" s="312" t="s">
        <v>285</v>
      </c>
      <c r="S5" s="308"/>
      <c r="T5" s="312" t="s">
        <v>285</v>
      </c>
      <c r="U5" s="308"/>
      <c r="V5" s="312" t="s">
        <v>285</v>
      </c>
      <c r="W5" s="308"/>
      <c r="X5" s="312" t="s">
        <v>285</v>
      </c>
      <c r="Y5" s="308"/>
      <c r="Z5" s="312" t="s">
        <v>285</v>
      </c>
    </row>
    <row r="6" spans="2:26" s="1" customFormat="1" ht="21" hidden="1" customHeight="1">
      <c r="B6" s="159" t="s">
        <v>102</v>
      </c>
      <c r="C6" s="301" t="s">
        <v>270</v>
      </c>
      <c r="D6" s="307"/>
      <c r="E6" s="301">
        <v>1</v>
      </c>
      <c r="F6" s="307"/>
      <c r="G6" s="301">
        <v>3</v>
      </c>
      <c r="H6" s="307"/>
      <c r="I6" s="301">
        <v>1</v>
      </c>
      <c r="J6" s="307"/>
      <c r="K6" s="301">
        <v>1</v>
      </c>
      <c r="L6" s="307"/>
      <c r="M6" s="301" t="s">
        <v>271</v>
      </c>
      <c r="N6" s="307"/>
      <c r="O6" s="301">
        <v>1</v>
      </c>
      <c r="P6" s="307"/>
      <c r="Q6" s="301" t="s">
        <v>60</v>
      </c>
      <c r="R6" s="307"/>
      <c r="S6" s="301" t="s">
        <v>60</v>
      </c>
      <c r="T6" s="307"/>
      <c r="U6" s="301" t="s">
        <v>60</v>
      </c>
      <c r="V6" s="307"/>
      <c r="W6" s="301">
        <v>3</v>
      </c>
      <c r="X6" s="307"/>
      <c r="Y6" s="301"/>
      <c r="Z6" s="307">
        <v>3</v>
      </c>
    </row>
    <row r="7" spans="2:26" s="1" customFormat="1" ht="21" hidden="1" customHeight="1">
      <c r="B7" s="157">
        <v>5</v>
      </c>
      <c r="C7" s="302" t="s">
        <v>272</v>
      </c>
      <c r="D7" s="306"/>
      <c r="E7" s="302" t="s">
        <v>173</v>
      </c>
      <c r="F7" s="306"/>
      <c r="G7" s="302" t="s">
        <v>273</v>
      </c>
      <c r="H7" s="306"/>
      <c r="I7" s="302" t="s">
        <v>173</v>
      </c>
      <c r="J7" s="306"/>
      <c r="K7" s="302" t="s">
        <v>173</v>
      </c>
      <c r="L7" s="306"/>
      <c r="M7" s="302" t="s">
        <v>173</v>
      </c>
      <c r="N7" s="306"/>
      <c r="O7" s="302" t="s">
        <v>173</v>
      </c>
      <c r="P7" s="306"/>
      <c r="Q7" s="302" t="s">
        <v>60</v>
      </c>
      <c r="R7" s="306"/>
      <c r="S7" s="302" t="s">
        <v>60</v>
      </c>
      <c r="T7" s="306"/>
      <c r="U7" s="302" t="s">
        <v>60</v>
      </c>
      <c r="V7" s="306"/>
      <c r="W7" s="302">
        <v>3</v>
      </c>
      <c r="X7" s="306"/>
      <c r="Y7" s="302"/>
      <c r="Z7" s="306">
        <v>3</v>
      </c>
    </row>
    <row r="8" spans="2:26" s="1" customFormat="1" ht="21" hidden="1" customHeight="1">
      <c r="B8" s="157">
        <v>6</v>
      </c>
      <c r="C8" s="302" t="s">
        <v>231</v>
      </c>
      <c r="D8" s="306"/>
      <c r="E8" s="302" t="s">
        <v>173</v>
      </c>
      <c r="F8" s="306"/>
      <c r="G8" s="302" t="s">
        <v>273</v>
      </c>
      <c r="H8" s="306"/>
      <c r="I8" s="302" t="s">
        <v>60</v>
      </c>
      <c r="J8" s="306"/>
      <c r="K8" s="302" t="s">
        <v>173</v>
      </c>
      <c r="L8" s="306"/>
      <c r="M8" s="302" t="s">
        <v>173</v>
      </c>
      <c r="N8" s="306"/>
      <c r="O8" s="302" t="s">
        <v>173</v>
      </c>
      <c r="P8" s="306"/>
      <c r="Q8" s="302" t="s">
        <v>60</v>
      </c>
      <c r="R8" s="306"/>
      <c r="S8" s="302" t="s">
        <v>60</v>
      </c>
      <c r="T8" s="306"/>
      <c r="U8" s="302" t="s">
        <v>60</v>
      </c>
      <c r="V8" s="306"/>
      <c r="W8" s="302">
        <v>3</v>
      </c>
      <c r="X8" s="306"/>
      <c r="Y8" s="302"/>
      <c r="Z8" s="306">
        <v>3</v>
      </c>
    </row>
    <row r="9" spans="2:26" s="1" customFormat="1" ht="21" hidden="1" customHeight="1">
      <c r="B9" s="163">
        <v>7</v>
      </c>
      <c r="C9" s="302" t="s">
        <v>231</v>
      </c>
      <c r="D9" s="306"/>
      <c r="E9" s="302" t="s">
        <v>173</v>
      </c>
      <c r="F9" s="306"/>
      <c r="G9" s="302" t="s">
        <v>273</v>
      </c>
      <c r="H9" s="306"/>
      <c r="I9" s="302" t="s">
        <v>60</v>
      </c>
      <c r="J9" s="306"/>
      <c r="K9" s="302" t="s">
        <v>173</v>
      </c>
      <c r="L9" s="306"/>
      <c r="M9" s="302" t="s">
        <v>173</v>
      </c>
      <c r="N9" s="306"/>
      <c r="O9" s="302" t="s">
        <v>173</v>
      </c>
      <c r="P9" s="306"/>
      <c r="Q9" s="302" t="s">
        <v>60</v>
      </c>
      <c r="R9" s="306"/>
      <c r="S9" s="302" t="s">
        <v>60</v>
      </c>
      <c r="T9" s="306"/>
      <c r="U9" s="302" t="s">
        <v>60</v>
      </c>
      <c r="V9" s="306"/>
      <c r="W9" s="302">
        <v>3</v>
      </c>
      <c r="X9" s="306"/>
      <c r="Y9" s="302"/>
      <c r="Z9" s="306">
        <v>3</v>
      </c>
    </row>
    <row r="10" spans="2:26" s="1" customFormat="1" ht="21" hidden="1" customHeight="1">
      <c r="B10" s="163">
        <v>8</v>
      </c>
      <c r="C10" s="302" t="s">
        <v>270</v>
      </c>
      <c r="D10" s="306"/>
      <c r="E10" s="302" t="s">
        <v>173</v>
      </c>
      <c r="F10" s="306"/>
      <c r="G10" s="302" t="s">
        <v>274</v>
      </c>
      <c r="H10" s="306"/>
      <c r="I10" s="302" t="s">
        <v>60</v>
      </c>
      <c r="J10" s="306"/>
      <c r="K10" s="302" t="s">
        <v>173</v>
      </c>
      <c r="L10" s="306"/>
      <c r="M10" s="302" t="s">
        <v>173</v>
      </c>
      <c r="N10" s="306"/>
      <c r="O10" s="302" t="s">
        <v>173</v>
      </c>
      <c r="P10" s="306"/>
      <c r="Q10" s="302" t="s">
        <v>60</v>
      </c>
      <c r="R10" s="306"/>
      <c r="S10" s="302" t="s">
        <v>60</v>
      </c>
      <c r="T10" s="306"/>
      <c r="U10" s="302" t="s">
        <v>60</v>
      </c>
      <c r="V10" s="306"/>
      <c r="W10" s="302">
        <v>3</v>
      </c>
      <c r="X10" s="306"/>
      <c r="Y10" s="302"/>
      <c r="Z10" s="306">
        <v>3</v>
      </c>
    </row>
    <row r="11" spans="2:26" s="1" customFormat="1" ht="21" hidden="1" customHeight="1">
      <c r="B11" s="163">
        <v>9</v>
      </c>
      <c r="C11" s="302" t="s">
        <v>270</v>
      </c>
      <c r="D11" s="306"/>
      <c r="E11" s="302" t="s">
        <v>173</v>
      </c>
      <c r="F11" s="306"/>
      <c r="G11" s="302" t="s">
        <v>274</v>
      </c>
      <c r="H11" s="306"/>
      <c r="I11" s="302" t="s">
        <v>60</v>
      </c>
      <c r="J11" s="306"/>
      <c r="K11" s="302" t="s">
        <v>173</v>
      </c>
      <c r="L11" s="306"/>
      <c r="M11" s="302" t="s">
        <v>173</v>
      </c>
      <c r="N11" s="306"/>
      <c r="O11" s="302" t="s">
        <v>173</v>
      </c>
      <c r="P11" s="306"/>
      <c r="Q11" s="302" t="s">
        <v>60</v>
      </c>
      <c r="R11" s="306"/>
      <c r="S11" s="302" t="s">
        <v>60</v>
      </c>
      <c r="T11" s="306"/>
      <c r="U11" s="302" t="s">
        <v>60</v>
      </c>
      <c r="V11" s="306"/>
      <c r="W11" s="302">
        <v>3</v>
      </c>
      <c r="X11" s="306"/>
      <c r="Y11" s="302"/>
      <c r="Z11" s="306">
        <v>3</v>
      </c>
    </row>
    <row r="12" spans="2:26" s="1" customFormat="1" ht="21" hidden="1" customHeight="1">
      <c r="B12" s="300" t="s">
        <v>109</v>
      </c>
      <c r="C12" s="303" t="s">
        <v>187</v>
      </c>
      <c r="D12" s="307"/>
      <c r="E12" s="303" t="s">
        <v>173</v>
      </c>
      <c r="F12" s="307"/>
      <c r="G12" s="303" t="s">
        <v>98</v>
      </c>
      <c r="H12" s="307"/>
      <c r="I12" s="303" t="s">
        <v>60</v>
      </c>
      <c r="J12" s="307"/>
      <c r="K12" s="303" t="s">
        <v>173</v>
      </c>
      <c r="L12" s="307"/>
      <c r="M12" s="303" t="s">
        <v>173</v>
      </c>
      <c r="N12" s="307"/>
      <c r="O12" s="303" t="s">
        <v>173</v>
      </c>
      <c r="P12" s="307"/>
      <c r="Q12" s="303" t="s">
        <v>60</v>
      </c>
      <c r="R12" s="307"/>
      <c r="S12" s="303" t="s">
        <v>60</v>
      </c>
      <c r="T12" s="307"/>
      <c r="U12" s="303" t="s">
        <v>60</v>
      </c>
      <c r="V12" s="307"/>
      <c r="W12" s="303" t="s">
        <v>275</v>
      </c>
      <c r="X12" s="307"/>
      <c r="Y12" s="303"/>
      <c r="Z12" s="307">
        <v>3</v>
      </c>
    </row>
    <row r="13" spans="2:26" s="1" customFormat="1" ht="21" hidden="1" customHeight="1">
      <c r="B13" s="159" t="s">
        <v>111</v>
      </c>
      <c r="C13" s="303" t="s">
        <v>263</v>
      </c>
      <c r="D13" s="307"/>
      <c r="E13" s="303" t="s">
        <v>173</v>
      </c>
      <c r="F13" s="307"/>
      <c r="G13" s="303" t="s">
        <v>276</v>
      </c>
      <c r="H13" s="307"/>
      <c r="I13" s="303" t="s">
        <v>60</v>
      </c>
      <c r="J13" s="307"/>
      <c r="K13" s="303" t="s">
        <v>173</v>
      </c>
      <c r="L13" s="307"/>
      <c r="M13" s="303" t="s">
        <v>173</v>
      </c>
      <c r="N13" s="307"/>
      <c r="O13" s="303" t="s">
        <v>107</v>
      </c>
      <c r="P13" s="307"/>
      <c r="Q13" s="303">
        <v>1</v>
      </c>
      <c r="R13" s="307"/>
      <c r="S13" s="303" t="s">
        <v>277</v>
      </c>
      <c r="T13" s="307"/>
      <c r="U13" s="303" t="s">
        <v>277</v>
      </c>
      <c r="V13" s="307"/>
      <c r="W13" s="303" t="s">
        <v>38</v>
      </c>
      <c r="X13" s="307"/>
      <c r="Y13" s="303"/>
      <c r="Z13" s="307" t="s">
        <v>278</v>
      </c>
    </row>
    <row r="14" spans="2:26" s="1" customFormat="1" ht="21" hidden="1" customHeight="1">
      <c r="B14" s="163">
        <v>12</v>
      </c>
      <c r="C14" s="304" t="s">
        <v>147</v>
      </c>
      <c r="D14" s="306"/>
      <c r="E14" s="304" t="s">
        <v>107</v>
      </c>
      <c r="F14" s="306"/>
      <c r="G14" s="304" t="s">
        <v>13</v>
      </c>
      <c r="H14" s="306"/>
      <c r="I14" s="304" t="s">
        <v>60</v>
      </c>
      <c r="J14" s="306"/>
      <c r="K14" s="304" t="s">
        <v>173</v>
      </c>
      <c r="L14" s="306"/>
      <c r="M14" s="304" t="s">
        <v>173</v>
      </c>
      <c r="N14" s="306"/>
      <c r="O14" s="304" t="s">
        <v>279</v>
      </c>
      <c r="P14" s="306"/>
      <c r="Q14" s="304">
        <v>1</v>
      </c>
      <c r="R14" s="306"/>
      <c r="S14" s="304" t="s">
        <v>277</v>
      </c>
      <c r="T14" s="306"/>
      <c r="U14" s="304" t="s">
        <v>277</v>
      </c>
      <c r="V14" s="306"/>
      <c r="W14" s="304" t="s">
        <v>280</v>
      </c>
      <c r="X14" s="306"/>
      <c r="Y14" s="304"/>
      <c r="Z14" s="306" t="s">
        <v>105</v>
      </c>
    </row>
    <row r="15" spans="2:26" s="1" customFormat="1" ht="21" hidden="1" customHeight="1">
      <c r="B15" s="163">
        <v>13</v>
      </c>
      <c r="C15" s="304" t="s">
        <v>147</v>
      </c>
      <c r="D15" s="306"/>
      <c r="E15" s="304" t="s">
        <v>107</v>
      </c>
      <c r="F15" s="306"/>
      <c r="G15" s="304" t="s">
        <v>13</v>
      </c>
      <c r="H15" s="306"/>
      <c r="I15" s="304" t="s">
        <v>60</v>
      </c>
      <c r="J15" s="306"/>
      <c r="K15" s="304" t="s">
        <v>173</v>
      </c>
      <c r="L15" s="306"/>
      <c r="M15" s="304" t="s">
        <v>173</v>
      </c>
      <c r="N15" s="306"/>
      <c r="O15" s="304" t="s">
        <v>279</v>
      </c>
      <c r="P15" s="306"/>
      <c r="Q15" s="304">
        <v>1</v>
      </c>
      <c r="R15" s="306"/>
      <c r="S15" s="304" t="s">
        <v>277</v>
      </c>
      <c r="T15" s="306"/>
      <c r="U15" s="304" t="s">
        <v>277</v>
      </c>
      <c r="V15" s="306"/>
      <c r="W15" s="304" t="s">
        <v>280</v>
      </c>
      <c r="X15" s="306"/>
      <c r="Y15" s="304"/>
      <c r="Z15" s="306" t="s">
        <v>105</v>
      </c>
    </row>
    <row r="16" spans="2:26" s="1" customFormat="1" ht="21" hidden="1" customHeight="1">
      <c r="B16" s="163">
        <v>14</v>
      </c>
      <c r="C16" s="304" t="s">
        <v>281</v>
      </c>
      <c r="D16" s="306"/>
      <c r="E16" s="304" t="s">
        <v>107</v>
      </c>
      <c r="F16" s="306"/>
      <c r="G16" s="304" t="s">
        <v>282</v>
      </c>
      <c r="H16" s="306"/>
      <c r="I16" s="304" t="s">
        <v>60</v>
      </c>
      <c r="J16" s="306"/>
      <c r="K16" s="304" t="s">
        <v>173</v>
      </c>
      <c r="L16" s="306"/>
      <c r="M16" s="304" t="s">
        <v>173</v>
      </c>
      <c r="N16" s="306"/>
      <c r="O16" s="304" t="s">
        <v>107</v>
      </c>
      <c r="P16" s="306"/>
      <c r="Q16" s="304" t="s">
        <v>173</v>
      </c>
      <c r="R16" s="306"/>
      <c r="S16" s="304" t="s">
        <v>38</v>
      </c>
      <c r="T16" s="306"/>
      <c r="U16" s="304" t="s">
        <v>277</v>
      </c>
      <c r="V16" s="306"/>
      <c r="W16" s="304" t="s">
        <v>280</v>
      </c>
      <c r="X16" s="306"/>
      <c r="Y16" s="304"/>
      <c r="Z16" s="306" t="s">
        <v>283</v>
      </c>
    </row>
    <row r="17" spans="2:28" s="1" customFormat="1" ht="21" customHeight="1">
      <c r="B17" s="163" t="s">
        <v>245</v>
      </c>
      <c r="C17" s="309" t="s">
        <v>334</v>
      </c>
      <c r="D17" s="313" t="s">
        <v>333</v>
      </c>
      <c r="E17" s="309">
        <v>1</v>
      </c>
      <c r="F17" s="313">
        <v>1</v>
      </c>
      <c r="G17" s="309" t="s">
        <v>339</v>
      </c>
      <c r="H17" s="313">
        <v>5</v>
      </c>
      <c r="I17" s="309" t="s">
        <v>60</v>
      </c>
      <c r="J17" s="313" t="s">
        <v>60</v>
      </c>
      <c r="K17" s="309" t="s">
        <v>173</v>
      </c>
      <c r="L17" s="313" t="s">
        <v>236</v>
      </c>
      <c r="M17" s="309" t="s">
        <v>60</v>
      </c>
      <c r="N17" s="313" t="s">
        <v>60</v>
      </c>
      <c r="O17" s="309" t="s">
        <v>107</v>
      </c>
      <c r="P17" s="313" t="s">
        <v>236</v>
      </c>
      <c r="Q17" s="309" t="s">
        <v>107</v>
      </c>
      <c r="R17" s="313">
        <v>1</v>
      </c>
      <c r="S17" s="309" t="s">
        <v>341</v>
      </c>
      <c r="T17" s="313">
        <v>6</v>
      </c>
      <c r="U17" s="309" t="s">
        <v>173</v>
      </c>
      <c r="V17" s="313">
        <v>1</v>
      </c>
      <c r="W17" s="309" t="s">
        <v>341</v>
      </c>
      <c r="X17" s="313">
        <v>6</v>
      </c>
      <c r="Y17" s="309" t="s">
        <v>30</v>
      </c>
      <c r="Z17" s="313">
        <v>7</v>
      </c>
      <c r="AB17" s="142"/>
    </row>
    <row r="18" spans="2:28" s="1" customFormat="1" ht="21" customHeight="1">
      <c r="B18" s="163">
        <v>26</v>
      </c>
      <c r="C18" s="310" t="s">
        <v>114</v>
      </c>
      <c r="D18" s="314" t="s">
        <v>333</v>
      </c>
      <c r="E18" s="310">
        <v>2</v>
      </c>
      <c r="F18" s="314">
        <v>2</v>
      </c>
      <c r="G18" s="310" t="s">
        <v>339</v>
      </c>
      <c r="H18" s="314">
        <v>4</v>
      </c>
      <c r="I18" s="310" t="s">
        <v>60</v>
      </c>
      <c r="J18" s="314" t="s">
        <v>60</v>
      </c>
      <c r="K18" s="310" t="s">
        <v>173</v>
      </c>
      <c r="L18" s="314" t="s">
        <v>236</v>
      </c>
      <c r="M18" s="310" t="s">
        <v>60</v>
      </c>
      <c r="N18" s="314" t="s">
        <v>60</v>
      </c>
      <c r="O18" s="310" t="s">
        <v>107</v>
      </c>
      <c r="P18" s="314" t="s">
        <v>236</v>
      </c>
      <c r="Q18" s="310" t="s">
        <v>107</v>
      </c>
      <c r="R18" s="314">
        <v>1</v>
      </c>
      <c r="S18" s="310" t="s">
        <v>341</v>
      </c>
      <c r="T18" s="314">
        <v>6</v>
      </c>
      <c r="U18" s="310" t="s">
        <v>173</v>
      </c>
      <c r="V18" s="314">
        <v>1</v>
      </c>
      <c r="W18" s="310" t="s">
        <v>341</v>
      </c>
      <c r="X18" s="314">
        <v>6</v>
      </c>
      <c r="Y18" s="310" t="s">
        <v>30</v>
      </c>
      <c r="Z18" s="314">
        <v>7</v>
      </c>
      <c r="AB18" s="142"/>
    </row>
    <row r="19" spans="2:28" s="1" customFormat="1" ht="21" customHeight="1">
      <c r="B19" s="163">
        <v>27</v>
      </c>
      <c r="C19" s="310" t="s">
        <v>335</v>
      </c>
      <c r="D19" s="314" t="s">
        <v>336</v>
      </c>
      <c r="E19" s="310">
        <v>3</v>
      </c>
      <c r="F19" s="314">
        <v>3</v>
      </c>
      <c r="G19" s="310" t="s">
        <v>142</v>
      </c>
      <c r="H19" s="314">
        <v>5</v>
      </c>
      <c r="I19" s="310" t="s">
        <v>60</v>
      </c>
      <c r="J19" s="314" t="s">
        <v>60</v>
      </c>
      <c r="K19" s="310" t="s">
        <v>173</v>
      </c>
      <c r="L19" s="314" t="s">
        <v>236</v>
      </c>
      <c r="M19" s="310" t="s">
        <v>60</v>
      </c>
      <c r="N19" s="314" t="s">
        <v>60</v>
      </c>
      <c r="O19" s="310" t="s">
        <v>107</v>
      </c>
      <c r="P19" s="314" t="s">
        <v>236</v>
      </c>
      <c r="Q19" s="310" t="s">
        <v>273</v>
      </c>
      <c r="R19" s="314">
        <v>2</v>
      </c>
      <c r="S19" s="310" t="s">
        <v>341</v>
      </c>
      <c r="T19" s="314">
        <v>6</v>
      </c>
      <c r="U19" s="310" t="s">
        <v>173</v>
      </c>
      <c r="V19" s="314">
        <v>1</v>
      </c>
      <c r="W19" s="310" t="s">
        <v>339</v>
      </c>
      <c r="X19" s="314">
        <v>8</v>
      </c>
      <c r="Y19" s="310" t="s">
        <v>30</v>
      </c>
      <c r="Z19" s="314">
        <v>7</v>
      </c>
      <c r="AB19" s="142"/>
    </row>
    <row r="20" spans="2:28" s="1" customFormat="1" ht="21" customHeight="1">
      <c r="B20" s="163">
        <v>28</v>
      </c>
      <c r="C20" s="310" t="s">
        <v>4</v>
      </c>
      <c r="D20" s="314" t="s">
        <v>337</v>
      </c>
      <c r="E20" s="310">
        <v>3</v>
      </c>
      <c r="F20" s="314">
        <v>3</v>
      </c>
      <c r="G20" s="310" t="s">
        <v>142</v>
      </c>
      <c r="H20" s="314">
        <v>5</v>
      </c>
      <c r="I20" s="310" t="s">
        <v>60</v>
      </c>
      <c r="J20" s="314" t="s">
        <v>60</v>
      </c>
      <c r="K20" s="310" t="s">
        <v>173</v>
      </c>
      <c r="L20" s="314" t="s">
        <v>236</v>
      </c>
      <c r="M20" s="310" t="s">
        <v>60</v>
      </c>
      <c r="N20" s="314" t="s">
        <v>60</v>
      </c>
      <c r="O20" s="310" t="s">
        <v>107</v>
      </c>
      <c r="P20" s="314" t="s">
        <v>236</v>
      </c>
      <c r="Q20" s="310" t="s">
        <v>273</v>
      </c>
      <c r="R20" s="314">
        <v>2</v>
      </c>
      <c r="S20" s="310" t="s">
        <v>341</v>
      </c>
      <c r="T20" s="314">
        <v>6</v>
      </c>
      <c r="U20" s="310" t="s">
        <v>173</v>
      </c>
      <c r="V20" s="314">
        <v>1</v>
      </c>
      <c r="W20" s="310" t="s">
        <v>341</v>
      </c>
      <c r="X20" s="314">
        <v>6</v>
      </c>
      <c r="Y20" s="310" t="s">
        <v>30</v>
      </c>
      <c r="Z20" s="314">
        <v>7</v>
      </c>
      <c r="AB20" s="142"/>
    </row>
    <row r="21" spans="2:28" s="1" customFormat="1" ht="21" customHeight="1">
      <c r="B21" s="163">
        <v>29</v>
      </c>
      <c r="C21" s="310" t="s">
        <v>116</v>
      </c>
      <c r="D21" s="314" t="s">
        <v>140</v>
      </c>
      <c r="E21" s="310">
        <v>2</v>
      </c>
      <c r="F21" s="314">
        <v>2</v>
      </c>
      <c r="G21" s="310" t="s">
        <v>142</v>
      </c>
      <c r="H21" s="314">
        <v>5</v>
      </c>
      <c r="I21" s="310" t="s">
        <v>60</v>
      </c>
      <c r="J21" s="314" t="s">
        <v>60</v>
      </c>
      <c r="K21" s="310">
        <v>1</v>
      </c>
      <c r="L21" s="314" t="s">
        <v>236</v>
      </c>
      <c r="M21" s="310" t="s">
        <v>60</v>
      </c>
      <c r="N21" s="314" t="s">
        <v>60</v>
      </c>
      <c r="O21" s="310">
        <v>2</v>
      </c>
      <c r="P21" s="314" t="s">
        <v>236</v>
      </c>
      <c r="Q21" s="310">
        <v>3</v>
      </c>
      <c r="R21" s="314">
        <v>2</v>
      </c>
      <c r="S21" s="310" t="s">
        <v>34</v>
      </c>
      <c r="T21" s="314">
        <v>5</v>
      </c>
      <c r="U21" s="310" t="s">
        <v>173</v>
      </c>
      <c r="V21" s="314">
        <v>1</v>
      </c>
      <c r="W21" s="310" t="s">
        <v>341</v>
      </c>
      <c r="X21" s="314">
        <v>6</v>
      </c>
      <c r="Y21" s="310" t="s">
        <v>30</v>
      </c>
      <c r="Z21" s="314">
        <v>7</v>
      </c>
      <c r="AB21" s="142"/>
    </row>
    <row r="22" spans="2:28" s="1" customFormat="1" ht="21" customHeight="1">
      <c r="B22" s="163">
        <v>30</v>
      </c>
      <c r="C22" s="310" t="s">
        <v>153</v>
      </c>
      <c r="D22" s="314" t="s">
        <v>202</v>
      </c>
      <c r="E22" s="310">
        <v>2</v>
      </c>
      <c r="F22" s="314">
        <v>2</v>
      </c>
      <c r="G22" s="310" t="s">
        <v>30</v>
      </c>
      <c r="H22" s="314">
        <v>3</v>
      </c>
      <c r="I22" s="310" t="s">
        <v>60</v>
      </c>
      <c r="J22" s="314" t="s">
        <v>60</v>
      </c>
      <c r="K22" s="310" t="s">
        <v>173</v>
      </c>
      <c r="L22" s="314" t="s">
        <v>236</v>
      </c>
      <c r="M22" s="310" t="s">
        <v>60</v>
      </c>
      <c r="N22" s="314" t="s">
        <v>60</v>
      </c>
      <c r="O22" s="310" t="s">
        <v>107</v>
      </c>
      <c r="P22" s="314" t="s">
        <v>236</v>
      </c>
      <c r="Q22" s="310" t="s">
        <v>273</v>
      </c>
      <c r="R22" s="314">
        <v>1</v>
      </c>
      <c r="S22" s="310" t="s">
        <v>34</v>
      </c>
      <c r="T22" s="314">
        <v>5</v>
      </c>
      <c r="U22" s="310" t="s">
        <v>173</v>
      </c>
      <c r="V22" s="314">
        <v>1</v>
      </c>
      <c r="W22" s="310" t="s">
        <v>341</v>
      </c>
      <c r="X22" s="314">
        <v>6</v>
      </c>
      <c r="Y22" s="310" t="s">
        <v>340</v>
      </c>
      <c r="Z22" s="314">
        <v>4</v>
      </c>
    </row>
    <row r="23" spans="2:28" s="1" customFormat="1" ht="21" customHeight="1">
      <c r="B23" s="163" t="s">
        <v>257</v>
      </c>
      <c r="C23" s="310" t="s">
        <v>337</v>
      </c>
      <c r="D23" s="314">
        <v>21</v>
      </c>
      <c r="E23" s="310">
        <v>2</v>
      </c>
      <c r="F23" s="314">
        <v>2</v>
      </c>
      <c r="G23" s="310" t="s">
        <v>30</v>
      </c>
      <c r="H23" s="314">
        <v>2</v>
      </c>
      <c r="I23" s="310" t="s">
        <v>60</v>
      </c>
      <c r="J23" s="314" t="s">
        <v>60</v>
      </c>
      <c r="K23" s="310" t="s">
        <v>173</v>
      </c>
      <c r="L23" s="314" t="s">
        <v>236</v>
      </c>
      <c r="M23" s="310" t="s">
        <v>60</v>
      </c>
      <c r="N23" s="314" t="s">
        <v>60</v>
      </c>
      <c r="O23" s="310" t="s">
        <v>107</v>
      </c>
      <c r="P23" s="314" t="s">
        <v>236</v>
      </c>
      <c r="Q23" s="310" t="s">
        <v>340</v>
      </c>
      <c r="R23" s="314">
        <v>3</v>
      </c>
      <c r="S23" s="310" t="s">
        <v>340</v>
      </c>
      <c r="T23" s="314">
        <v>4</v>
      </c>
      <c r="U23" s="310" t="s">
        <v>60</v>
      </c>
      <c r="V23" s="314" t="s">
        <v>60</v>
      </c>
      <c r="W23" s="310" t="s">
        <v>30</v>
      </c>
      <c r="X23" s="314">
        <v>7</v>
      </c>
      <c r="Y23" s="310" t="s">
        <v>273</v>
      </c>
      <c r="Z23" s="314">
        <v>3</v>
      </c>
    </row>
    <row r="24" spans="2:28" s="1" customFormat="1" ht="21" customHeight="1">
      <c r="B24" s="19">
        <v>2</v>
      </c>
      <c r="C24" s="311" t="s">
        <v>338</v>
      </c>
      <c r="D24" s="315">
        <v>16</v>
      </c>
      <c r="E24" s="311">
        <v>2</v>
      </c>
      <c r="F24" s="315">
        <v>2</v>
      </c>
      <c r="G24" s="311" t="s">
        <v>30</v>
      </c>
      <c r="H24" s="315">
        <v>3</v>
      </c>
      <c r="I24" s="311" t="s">
        <v>60</v>
      </c>
      <c r="J24" s="315" t="s">
        <v>60</v>
      </c>
      <c r="K24" s="311" t="s">
        <v>173</v>
      </c>
      <c r="L24" s="315" t="s">
        <v>173</v>
      </c>
      <c r="M24" s="311" t="s">
        <v>60</v>
      </c>
      <c r="N24" s="315" t="s">
        <v>60</v>
      </c>
      <c r="O24" s="311" t="s">
        <v>107</v>
      </c>
      <c r="P24" s="315" t="s">
        <v>236</v>
      </c>
      <c r="Q24" s="311" t="s">
        <v>173</v>
      </c>
      <c r="R24" s="315">
        <v>1</v>
      </c>
      <c r="S24" s="311" t="s">
        <v>107</v>
      </c>
      <c r="T24" s="315">
        <v>2</v>
      </c>
      <c r="U24" s="311" t="s">
        <v>60</v>
      </c>
      <c r="V24" s="315" t="s">
        <v>60</v>
      </c>
      <c r="W24" s="311" t="s">
        <v>339</v>
      </c>
      <c r="X24" s="315">
        <v>6</v>
      </c>
      <c r="Y24" s="311" t="s">
        <v>173</v>
      </c>
      <c r="Z24" s="315">
        <v>1</v>
      </c>
      <c r="AB24" s="142"/>
    </row>
    <row r="25" spans="2:28" s="1" customFormat="1" ht="18.75" customHeight="1">
      <c r="C25" s="1" t="s">
        <v>79</v>
      </c>
      <c r="G25" s="305"/>
      <c r="H25" s="316"/>
      <c r="W25" s="82"/>
      <c r="X25" s="82"/>
      <c r="Y25" s="82"/>
      <c r="Z25" s="82" t="s">
        <v>258</v>
      </c>
      <c r="AB25" s="142"/>
    </row>
    <row r="26" spans="2:28" s="1" customFormat="1" ht="13.5">
      <c r="C26" s="583" t="s">
        <v>347</v>
      </c>
      <c r="D26" s="557"/>
      <c r="E26" s="557"/>
      <c r="F26" s="557"/>
      <c r="G26" s="557"/>
      <c r="H26" s="557"/>
      <c r="I26" s="557"/>
      <c r="J26" s="557"/>
      <c r="K26" s="557"/>
      <c r="L26" s="557"/>
      <c r="M26" s="557"/>
      <c r="N26" s="557"/>
      <c r="O26" s="557"/>
    </row>
    <row r="27" spans="2:28" s="1" customFormat="1"/>
    <row r="29" spans="2:28">
      <c r="C29" s="275"/>
      <c r="D29" s="275"/>
    </row>
  </sheetData>
  <mergeCells count="13">
    <mergeCell ref="C26:O26"/>
    <mergeCell ref="B2:Z2"/>
    <mergeCell ref="C4:D4"/>
    <mergeCell ref="E4:F4"/>
    <mergeCell ref="G4:H4"/>
    <mergeCell ref="I4:J4"/>
    <mergeCell ref="M4:N4"/>
    <mergeCell ref="O4:P4"/>
    <mergeCell ref="Q4:R4"/>
    <mergeCell ref="S4:T4"/>
    <mergeCell ref="U4:V4"/>
    <mergeCell ref="W4:X4"/>
    <mergeCell ref="Y4:Z4"/>
  </mergeCells>
  <phoneticPr fontId="23"/>
  <pageMargins left="0.70866141732283472" right="0.70866141732283472" top="0.74803149606299213" bottom="0.74803149606299213" header="0.31496062992125984" footer="0.31496062992125984"/>
  <pageSetup paperSize="9" scale="87" orientation="portrait" r:id="rId1"/>
  <headerFooter>
    <oddFooter>&amp;R&amp;Z&amp;F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showGridLines="0" view="pageBreakPreview" zoomScaleSheetLayoutView="100" workbookViewId="0">
      <selection activeCell="K29" sqref="K29"/>
    </sheetView>
  </sheetViews>
  <sheetFormatPr defaultColWidth="10" defaultRowHeight="12"/>
  <cols>
    <col min="1" max="1" width="9.5" style="153" customWidth="1"/>
    <col min="2" max="8" width="7.375" style="153" customWidth="1"/>
    <col min="9" max="9" width="7.875" style="153" customWidth="1"/>
    <col min="10" max="13" width="7.375" style="153" customWidth="1"/>
    <col min="14" max="16384" width="10" style="153"/>
  </cols>
  <sheetData>
    <row r="1" spans="1:17" ht="21" customHeight="1">
      <c r="A1" s="587" t="s">
        <v>78</v>
      </c>
      <c r="B1" s="587"/>
      <c r="C1" s="587"/>
      <c r="D1" s="587"/>
      <c r="E1" s="587"/>
      <c r="F1" s="587"/>
      <c r="G1" s="587"/>
      <c r="H1" s="587"/>
      <c r="I1" s="587"/>
      <c r="J1" s="587"/>
      <c r="K1" s="587"/>
      <c r="L1" s="587"/>
    </row>
    <row r="2" spans="1:17" ht="12" customHeight="1">
      <c r="A2" s="293"/>
      <c r="B2" s="323"/>
      <c r="C2" s="323"/>
      <c r="D2" s="323"/>
      <c r="E2" s="323"/>
      <c r="F2" s="323"/>
      <c r="G2" s="323"/>
      <c r="H2" s="323"/>
      <c r="I2" s="323"/>
      <c r="J2" s="323"/>
      <c r="K2" s="323"/>
      <c r="L2" s="323"/>
    </row>
    <row r="3" spans="1:17" ht="18" customHeight="1">
      <c r="M3" s="299" t="s">
        <v>156</v>
      </c>
    </row>
    <row r="4" spans="1:17" ht="21" customHeight="1">
      <c r="A4" s="266" t="s">
        <v>94</v>
      </c>
      <c r="B4" s="561" t="s">
        <v>135</v>
      </c>
      <c r="C4" s="328" t="s">
        <v>195</v>
      </c>
      <c r="D4" s="333"/>
      <c r="E4" s="333"/>
      <c r="F4" s="334"/>
      <c r="G4" s="565" t="s">
        <v>41</v>
      </c>
      <c r="H4" s="588"/>
      <c r="I4" s="588"/>
      <c r="J4" s="588"/>
      <c r="K4" s="588"/>
      <c r="L4" s="588"/>
      <c r="M4" s="588"/>
    </row>
    <row r="5" spans="1:17" ht="33" customHeight="1">
      <c r="A5" s="267" t="s">
        <v>169</v>
      </c>
      <c r="B5" s="566"/>
      <c r="C5" s="159" t="s">
        <v>193</v>
      </c>
      <c r="D5" s="159" t="s">
        <v>188</v>
      </c>
      <c r="E5" s="195" t="s">
        <v>196</v>
      </c>
      <c r="F5" s="195" t="s">
        <v>197</v>
      </c>
      <c r="G5" s="339" t="s">
        <v>193</v>
      </c>
      <c r="H5" s="159" t="s">
        <v>194</v>
      </c>
      <c r="I5" s="195" t="s">
        <v>200</v>
      </c>
      <c r="J5" s="195" t="s">
        <v>203</v>
      </c>
      <c r="K5" s="195" t="s">
        <v>110</v>
      </c>
      <c r="L5" s="195" t="s">
        <v>205</v>
      </c>
      <c r="M5" s="159" t="s">
        <v>207</v>
      </c>
    </row>
    <row r="6" spans="1:17" ht="18" customHeight="1">
      <c r="A6" s="320" t="s">
        <v>245</v>
      </c>
      <c r="B6" s="324">
        <f t="shared" ref="B6:B14" si="0">C6+G6</f>
        <v>44</v>
      </c>
      <c r="C6" s="329">
        <v>28</v>
      </c>
      <c r="D6" s="329" t="s">
        <v>60</v>
      </c>
      <c r="E6" s="329">
        <v>16</v>
      </c>
      <c r="F6" s="335">
        <v>12</v>
      </c>
      <c r="G6" s="329">
        <v>16</v>
      </c>
      <c r="H6" s="329">
        <v>10</v>
      </c>
      <c r="I6" s="329">
        <v>5</v>
      </c>
      <c r="J6" s="329" t="s">
        <v>60</v>
      </c>
      <c r="K6" s="329" t="s">
        <v>60</v>
      </c>
      <c r="L6" s="329">
        <v>1</v>
      </c>
      <c r="M6" s="339" t="s">
        <v>60</v>
      </c>
    </row>
    <row r="7" spans="1:17" ht="18" customHeight="1">
      <c r="A7" s="321">
        <v>26</v>
      </c>
      <c r="B7" s="325">
        <f t="shared" si="0"/>
        <v>45</v>
      </c>
      <c r="C7" s="330">
        <f>E7+F7</f>
        <v>28</v>
      </c>
      <c r="D7" s="330" t="s">
        <v>60</v>
      </c>
      <c r="E7" s="330">
        <v>16</v>
      </c>
      <c r="F7" s="336">
        <v>12</v>
      </c>
      <c r="G7" s="330">
        <v>17</v>
      </c>
      <c r="H7" s="330">
        <v>11</v>
      </c>
      <c r="I7" s="330">
        <v>5</v>
      </c>
      <c r="J7" s="330" t="s">
        <v>60</v>
      </c>
      <c r="K7" s="330" t="s">
        <v>60</v>
      </c>
      <c r="L7" s="330">
        <v>1</v>
      </c>
      <c r="M7" s="341" t="s">
        <v>60</v>
      </c>
    </row>
    <row r="8" spans="1:17" ht="18" customHeight="1">
      <c r="A8" s="321">
        <v>27</v>
      </c>
      <c r="B8" s="325">
        <f t="shared" si="0"/>
        <v>44</v>
      </c>
      <c r="C8" s="330">
        <v>28</v>
      </c>
      <c r="D8" s="330" t="s">
        <v>60</v>
      </c>
      <c r="E8" s="330">
        <v>16</v>
      </c>
      <c r="F8" s="336">
        <v>12</v>
      </c>
      <c r="G8" s="330">
        <v>16</v>
      </c>
      <c r="H8" s="330">
        <v>11</v>
      </c>
      <c r="I8" s="330">
        <v>4</v>
      </c>
      <c r="J8" s="330" t="s">
        <v>60</v>
      </c>
      <c r="K8" s="330" t="s">
        <v>60</v>
      </c>
      <c r="L8" s="330">
        <v>1</v>
      </c>
      <c r="M8" s="341" t="s">
        <v>60</v>
      </c>
    </row>
    <row r="9" spans="1:17" ht="18" customHeight="1">
      <c r="A9" s="321">
        <v>28</v>
      </c>
      <c r="B9" s="325">
        <f t="shared" si="0"/>
        <v>47</v>
      </c>
      <c r="C9" s="330">
        <v>29</v>
      </c>
      <c r="D9" s="330" t="s">
        <v>60</v>
      </c>
      <c r="E9" s="330">
        <v>16</v>
      </c>
      <c r="F9" s="336">
        <v>13</v>
      </c>
      <c r="G9" s="330">
        <v>18</v>
      </c>
      <c r="H9" s="330">
        <v>11</v>
      </c>
      <c r="I9" s="330">
        <v>6</v>
      </c>
      <c r="J9" s="330" t="s">
        <v>60</v>
      </c>
      <c r="K9" s="330" t="s">
        <v>60</v>
      </c>
      <c r="L9" s="330">
        <v>1</v>
      </c>
      <c r="M9" s="341" t="s">
        <v>60</v>
      </c>
    </row>
    <row r="10" spans="1:17" ht="18" customHeight="1">
      <c r="A10" s="321">
        <v>29</v>
      </c>
      <c r="B10" s="326">
        <f t="shared" si="0"/>
        <v>51</v>
      </c>
      <c r="C10" s="331">
        <v>31</v>
      </c>
      <c r="D10" s="331" t="s">
        <v>60</v>
      </c>
      <c r="E10" s="331">
        <v>19</v>
      </c>
      <c r="F10" s="337">
        <v>12</v>
      </c>
      <c r="G10" s="331">
        <v>20</v>
      </c>
      <c r="H10" s="331">
        <v>11</v>
      </c>
      <c r="I10" s="331">
        <v>8</v>
      </c>
      <c r="J10" s="331" t="s">
        <v>60</v>
      </c>
      <c r="K10" s="331" t="s">
        <v>60</v>
      </c>
      <c r="L10" s="331">
        <v>1</v>
      </c>
      <c r="M10" s="342" t="s">
        <v>60</v>
      </c>
    </row>
    <row r="11" spans="1:17" ht="18" customHeight="1">
      <c r="A11" s="321">
        <v>30</v>
      </c>
      <c r="B11" s="326">
        <f t="shared" si="0"/>
        <v>50</v>
      </c>
      <c r="C11" s="331">
        <v>29</v>
      </c>
      <c r="D11" s="331" t="s">
        <v>60</v>
      </c>
      <c r="E11" s="331">
        <v>18</v>
      </c>
      <c r="F11" s="337">
        <v>11</v>
      </c>
      <c r="G11" s="331">
        <v>21</v>
      </c>
      <c r="H11" s="331">
        <v>11</v>
      </c>
      <c r="I11" s="331">
        <v>9</v>
      </c>
      <c r="J11" s="331" t="s">
        <v>60</v>
      </c>
      <c r="K11" s="331" t="s">
        <v>60</v>
      </c>
      <c r="L11" s="331">
        <v>1</v>
      </c>
      <c r="M11" s="342" t="s">
        <v>60</v>
      </c>
    </row>
    <row r="12" spans="1:17" ht="18" customHeight="1">
      <c r="A12" s="321">
        <v>31</v>
      </c>
      <c r="B12" s="326">
        <f t="shared" si="0"/>
        <v>53</v>
      </c>
      <c r="C12" s="331">
        <v>32</v>
      </c>
      <c r="D12" s="331" t="s">
        <v>60</v>
      </c>
      <c r="E12" s="331">
        <v>20</v>
      </c>
      <c r="F12" s="337">
        <v>12</v>
      </c>
      <c r="G12" s="331">
        <v>21</v>
      </c>
      <c r="H12" s="331">
        <v>11</v>
      </c>
      <c r="I12" s="331">
        <v>9</v>
      </c>
      <c r="J12" s="331" t="s">
        <v>60</v>
      </c>
      <c r="K12" s="331" t="s">
        <v>60</v>
      </c>
      <c r="L12" s="331">
        <v>1</v>
      </c>
      <c r="M12" s="342" t="s">
        <v>60</v>
      </c>
    </row>
    <row r="13" spans="1:17" ht="18" customHeight="1">
      <c r="A13" s="321" t="s">
        <v>160</v>
      </c>
      <c r="B13" s="326">
        <f t="shared" si="0"/>
        <v>56</v>
      </c>
      <c r="C13" s="331">
        <v>34</v>
      </c>
      <c r="D13" s="331" t="s">
        <v>60</v>
      </c>
      <c r="E13" s="331">
        <v>21</v>
      </c>
      <c r="F13" s="337">
        <v>13</v>
      </c>
      <c r="G13" s="331">
        <v>22</v>
      </c>
      <c r="H13" s="331">
        <v>12</v>
      </c>
      <c r="I13" s="331">
        <v>9</v>
      </c>
      <c r="J13" s="331" t="s">
        <v>60</v>
      </c>
      <c r="K13" s="331" t="s">
        <v>60</v>
      </c>
      <c r="L13" s="331">
        <v>1</v>
      </c>
      <c r="M13" s="342" t="s">
        <v>60</v>
      </c>
    </row>
    <row r="14" spans="1:17" ht="18" customHeight="1">
      <c r="A14" s="322">
        <v>3</v>
      </c>
      <c r="B14" s="327">
        <f t="shared" si="0"/>
        <v>57</v>
      </c>
      <c r="C14" s="332">
        <v>34</v>
      </c>
      <c r="D14" s="332" t="s">
        <v>60</v>
      </c>
      <c r="E14" s="332">
        <v>22</v>
      </c>
      <c r="F14" s="338">
        <v>12</v>
      </c>
      <c r="G14" s="332">
        <v>23</v>
      </c>
      <c r="H14" s="332">
        <v>13</v>
      </c>
      <c r="I14" s="332">
        <v>9</v>
      </c>
      <c r="J14" s="332" t="s">
        <v>60</v>
      </c>
      <c r="K14" s="332" t="s">
        <v>60</v>
      </c>
      <c r="L14" s="332">
        <v>1</v>
      </c>
      <c r="M14" s="343" t="s">
        <v>60</v>
      </c>
    </row>
    <row r="15" spans="1:17" ht="21" customHeight="1">
      <c r="J15" s="299"/>
      <c r="K15" s="299"/>
      <c r="M15" s="84" t="s">
        <v>191</v>
      </c>
    </row>
    <row r="16" spans="1:17">
      <c r="Q16" s="255"/>
    </row>
    <row r="20" spans="14:22">
      <c r="N20" s="127"/>
    </row>
    <row r="23" spans="14:22">
      <c r="Q23" s="264"/>
      <c r="R23" s="264"/>
      <c r="V23" s="264"/>
    </row>
    <row r="24" spans="14:22">
      <c r="Q24" s="264"/>
      <c r="R24" s="264"/>
      <c r="V24" s="264"/>
    </row>
    <row r="25" spans="14:22">
      <c r="Q25" s="264"/>
      <c r="R25" s="264"/>
      <c r="V25" s="264"/>
    </row>
    <row r="26" spans="14:22">
      <c r="Q26" s="264"/>
      <c r="R26" s="264"/>
      <c r="V26" s="264"/>
    </row>
    <row r="27" spans="14:22">
      <c r="Q27" s="264"/>
      <c r="R27" s="264"/>
      <c r="V27" s="264"/>
    </row>
  </sheetData>
  <mergeCells count="3">
    <mergeCell ref="A1:L1"/>
    <mergeCell ref="G4:M4"/>
    <mergeCell ref="B4:B5"/>
  </mergeCells>
  <phoneticPr fontId="3"/>
  <pageMargins left="0.70866141732283472" right="0.70866141732283472" top="0.74803149606299213" bottom="0.74803149606299213" header="0.31496062992125984" footer="0.31496062992125984"/>
  <pageSetup paperSize="9" scale="89" orientation="portrait" r:id="rId1"/>
  <colBreaks count="1" manualBreakCount="1">
    <brk id="13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6"/>
  <sheetViews>
    <sheetView showGridLines="0" view="pageBreakPreview" zoomScaleSheetLayoutView="100" workbookViewId="0">
      <selection activeCell="I1" sqref="I1:N1048576"/>
    </sheetView>
  </sheetViews>
  <sheetFormatPr defaultColWidth="9" defaultRowHeight="12"/>
  <cols>
    <col min="1" max="1" width="9" style="153"/>
    <col min="2" max="2" width="9.5" style="153" customWidth="1"/>
    <col min="3" max="7" width="16.25" style="153" customWidth="1"/>
    <col min="8" max="16384" width="9" style="153"/>
  </cols>
  <sheetData>
    <row r="2" spans="2:8" ht="21" customHeight="1">
      <c r="B2" s="587" t="s">
        <v>295</v>
      </c>
      <c r="C2" s="587"/>
      <c r="D2" s="587"/>
      <c r="E2" s="587"/>
      <c r="F2" s="587"/>
      <c r="G2" s="587"/>
    </row>
    <row r="3" spans="2:8" ht="21" customHeight="1">
      <c r="B3" s="296"/>
      <c r="C3" s="296"/>
      <c r="D3" s="296"/>
      <c r="E3" s="296"/>
      <c r="F3" s="296"/>
      <c r="G3" s="299" t="s">
        <v>289</v>
      </c>
    </row>
    <row r="4" spans="2:8" ht="21" customHeight="1">
      <c r="B4" s="344" t="s">
        <v>290</v>
      </c>
      <c r="C4" s="344" t="s">
        <v>291</v>
      </c>
      <c r="D4" s="344" t="s">
        <v>25</v>
      </c>
      <c r="E4" s="344" t="s">
        <v>286</v>
      </c>
      <c r="F4" s="344" t="s">
        <v>119</v>
      </c>
      <c r="G4" s="344" t="s">
        <v>287</v>
      </c>
    </row>
    <row r="5" spans="2:8" ht="21" hidden="1" customHeight="1">
      <c r="B5" s="159" t="s">
        <v>102</v>
      </c>
      <c r="C5" s="346">
        <v>176879</v>
      </c>
      <c r="D5" s="348">
        <v>197512</v>
      </c>
      <c r="E5" s="348">
        <v>197512</v>
      </c>
      <c r="F5" s="348" t="s">
        <v>60</v>
      </c>
      <c r="G5" s="349" t="s">
        <v>60</v>
      </c>
      <c r="H5" s="351"/>
    </row>
    <row r="6" spans="2:8" ht="21" hidden="1" customHeight="1">
      <c r="B6" s="157" t="s">
        <v>104</v>
      </c>
      <c r="C6" s="347">
        <v>201556</v>
      </c>
      <c r="D6" s="283">
        <v>216968</v>
      </c>
      <c r="E6" s="283">
        <v>216968</v>
      </c>
      <c r="F6" s="283" t="s">
        <v>60</v>
      </c>
      <c r="G6" s="350" t="s">
        <v>60</v>
      </c>
      <c r="H6" s="351"/>
    </row>
    <row r="7" spans="2:8" ht="21" hidden="1" customHeight="1">
      <c r="B7" s="157" t="s">
        <v>106</v>
      </c>
      <c r="C7" s="347">
        <v>222828</v>
      </c>
      <c r="D7" s="283">
        <v>236880</v>
      </c>
      <c r="E7" s="283">
        <v>236880</v>
      </c>
      <c r="F7" s="283" t="s">
        <v>60</v>
      </c>
      <c r="G7" s="350" t="s">
        <v>60</v>
      </c>
      <c r="H7" s="351"/>
    </row>
    <row r="8" spans="2:8" ht="21" hidden="1" customHeight="1">
      <c r="B8" s="157" t="s">
        <v>123</v>
      </c>
      <c r="C8" s="347">
        <v>177857</v>
      </c>
      <c r="D8" s="283">
        <v>193440</v>
      </c>
      <c r="E8" s="283">
        <v>193440</v>
      </c>
      <c r="F8" s="283" t="s">
        <v>60</v>
      </c>
      <c r="G8" s="350" t="s">
        <v>60</v>
      </c>
      <c r="H8" s="351"/>
    </row>
    <row r="9" spans="2:8" ht="21" hidden="1" customHeight="1">
      <c r="B9" s="157" t="s">
        <v>83</v>
      </c>
      <c r="C9" s="347">
        <v>206643</v>
      </c>
      <c r="D9" s="283">
        <v>232031</v>
      </c>
      <c r="E9" s="283">
        <v>232031</v>
      </c>
      <c r="F9" s="283" t="s">
        <v>60</v>
      </c>
      <c r="G9" s="350" t="s">
        <v>60</v>
      </c>
      <c r="H9" s="351"/>
    </row>
    <row r="10" spans="2:8" ht="21" hidden="1" customHeight="1">
      <c r="B10" s="157">
        <v>9</v>
      </c>
      <c r="C10" s="347">
        <v>217495</v>
      </c>
      <c r="D10" s="283">
        <v>270524</v>
      </c>
      <c r="E10" s="283">
        <v>270524</v>
      </c>
      <c r="F10" s="283" t="s">
        <v>60</v>
      </c>
      <c r="G10" s="350" t="s">
        <v>60</v>
      </c>
    </row>
    <row r="11" spans="2:8" ht="21" hidden="1" customHeight="1">
      <c r="B11" s="345" t="s">
        <v>109</v>
      </c>
      <c r="C11" s="347">
        <v>424171</v>
      </c>
      <c r="D11" s="283">
        <v>446075</v>
      </c>
      <c r="E11" s="283">
        <v>446075</v>
      </c>
      <c r="F11" s="283" t="s">
        <v>60</v>
      </c>
      <c r="G11" s="350" t="s">
        <v>60</v>
      </c>
    </row>
    <row r="12" spans="2:8" ht="21" hidden="1" customHeight="1">
      <c r="B12" s="157" t="s">
        <v>111</v>
      </c>
      <c r="C12" s="347">
        <v>303424</v>
      </c>
      <c r="D12" s="283">
        <v>340385</v>
      </c>
      <c r="E12" s="283">
        <v>340385</v>
      </c>
      <c r="F12" s="283" t="s">
        <v>60</v>
      </c>
      <c r="G12" s="350" t="s">
        <v>60</v>
      </c>
    </row>
    <row r="13" spans="2:8" ht="21" hidden="1" customHeight="1">
      <c r="B13" s="159" t="s">
        <v>112</v>
      </c>
      <c r="C13" s="346">
        <v>357051</v>
      </c>
      <c r="D13" s="348">
        <v>391891</v>
      </c>
      <c r="E13" s="348">
        <v>391891</v>
      </c>
      <c r="F13" s="348" t="s">
        <v>60</v>
      </c>
      <c r="G13" s="349" t="s">
        <v>60</v>
      </c>
    </row>
    <row r="14" spans="2:8" ht="21" hidden="1" customHeight="1">
      <c r="B14" s="157">
        <v>13</v>
      </c>
      <c r="C14" s="347">
        <v>396917</v>
      </c>
      <c r="D14" s="283">
        <v>460519</v>
      </c>
      <c r="E14" s="283">
        <v>460519</v>
      </c>
      <c r="F14" s="283" t="s">
        <v>60</v>
      </c>
      <c r="G14" s="350" t="s">
        <v>60</v>
      </c>
      <c r="H14" s="351"/>
    </row>
    <row r="15" spans="2:8" ht="21" hidden="1" customHeight="1">
      <c r="B15" s="157">
        <v>14</v>
      </c>
      <c r="C15" s="347">
        <v>422198</v>
      </c>
      <c r="D15" s="283">
        <v>521907</v>
      </c>
      <c r="E15" s="283">
        <v>521907</v>
      </c>
      <c r="F15" s="283" t="s">
        <v>60</v>
      </c>
      <c r="G15" s="350" t="s">
        <v>60</v>
      </c>
      <c r="H15" s="351"/>
    </row>
    <row r="16" spans="2:8" ht="21" customHeight="1">
      <c r="B16" s="164" t="s">
        <v>245</v>
      </c>
      <c r="C16" s="113">
        <v>228138</v>
      </c>
      <c r="D16" s="252">
        <v>242375</v>
      </c>
      <c r="E16" s="252">
        <v>242375</v>
      </c>
      <c r="F16" s="252" t="s">
        <v>60</v>
      </c>
      <c r="G16" s="260" t="s">
        <v>60</v>
      </c>
      <c r="H16" s="351"/>
    </row>
    <row r="17" spans="2:8" ht="21" customHeight="1">
      <c r="B17" s="163">
        <v>26</v>
      </c>
      <c r="C17" s="114">
        <v>226356</v>
      </c>
      <c r="D17" s="253">
        <v>239676</v>
      </c>
      <c r="E17" s="253">
        <v>239676</v>
      </c>
      <c r="F17" s="253" t="s">
        <v>60</v>
      </c>
      <c r="G17" s="261" t="s">
        <v>60</v>
      </c>
      <c r="H17" s="351"/>
    </row>
    <row r="18" spans="2:8" ht="21" customHeight="1">
      <c r="B18" s="163">
        <v>27</v>
      </c>
      <c r="C18" s="114">
        <v>245253</v>
      </c>
      <c r="D18" s="253">
        <v>268014</v>
      </c>
      <c r="E18" s="253">
        <v>268014</v>
      </c>
      <c r="F18" s="253" t="s">
        <v>60</v>
      </c>
      <c r="G18" s="261" t="s">
        <v>60</v>
      </c>
      <c r="H18" s="351"/>
    </row>
    <row r="19" spans="2:8" ht="21" customHeight="1">
      <c r="B19" s="163">
        <v>28</v>
      </c>
      <c r="C19" s="114">
        <v>262666</v>
      </c>
      <c r="D19" s="253">
        <v>274788</v>
      </c>
      <c r="E19" s="253">
        <v>274788</v>
      </c>
      <c r="F19" s="253" t="s">
        <v>60</v>
      </c>
      <c r="G19" s="261" t="s">
        <v>60</v>
      </c>
      <c r="H19" s="351"/>
    </row>
    <row r="20" spans="2:8" ht="21" customHeight="1">
      <c r="B20" s="163">
        <v>29</v>
      </c>
      <c r="C20" s="295">
        <v>306817</v>
      </c>
      <c r="D20" s="297">
        <v>310293</v>
      </c>
      <c r="E20" s="297">
        <v>310293</v>
      </c>
      <c r="F20" s="222" t="s">
        <v>60</v>
      </c>
      <c r="G20" s="217" t="s">
        <v>60</v>
      </c>
      <c r="H20" s="351"/>
    </row>
    <row r="21" spans="2:8" ht="21" customHeight="1">
      <c r="B21" s="163">
        <v>30</v>
      </c>
      <c r="C21" s="114">
        <v>285052</v>
      </c>
      <c r="D21" s="253">
        <v>289220</v>
      </c>
      <c r="E21" s="253">
        <v>289220</v>
      </c>
      <c r="F21" s="253" t="s">
        <v>60</v>
      </c>
      <c r="G21" s="261" t="s">
        <v>60</v>
      </c>
      <c r="H21" s="351"/>
    </row>
    <row r="22" spans="2:8" ht="21" customHeight="1">
      <c r="B22" s="163" t="s">
        <v>257</v>
      </c>
      <c r="C22" s="114">
        <v>257312</v>
      </c>
      <c r="D22" s="253">
        <v>269909</v>
      </c>
      <c r="E22" s="253">
        <v>269909</v>
      </c>
      <c r="F22" s="253" t="s">
        <v>60</v>
      </c>
      <c r="G22" s="261" t="s">
        <v>60</v>
      </c>
      <c r="H22" s="351"/>
    </row>
    <row r="23" spans="2:8" ht="21" customHeight="1">
      <c r="B23" s="163">
        <v>2</v>
      </c>
      <c r="C23" s="114">
        <v>358824</v>
      </c>
      <c r="D23" s="253">
        <v>335813</v>
      </c>
      <c r="E23" s="253">
        <v>335813</v>
      </c>
      <c r="F23" s="253" t="s">
        <v>60</v>
      </c>
      <c r="G23" s="261" t="s">
        <v>60</v>
      </c>
      <c r="H23" s="351"/>
    </row>
    <row r="24" spans="2:8" ht="21" customHeight="1">
      <c r="B24" s="19">
        <v>3</v>
      </c>
      <c r="C24" s="116">
        <v>56747</v>
      </c>
      <c r="D24" s="254">
        <v>96718</v>
      </c>
      <c r="E24" s="254">
        <v>96718</v>
      </c>
      <c r="F24" s="254" t="s">
        <v>60</v>
      </c>
      <c r="G24" s="262" t="s">
        <v>60</v>
      </c>
      <c r="H24" s="351"/>
    </row>
    <row r="25" spans="2:8" ht="21" customHeight="1">
      <c r="C25" s="153" t="s">
        <v>347</v>
      </c>
      <c r="G25" s="299" t="s">
        <v>9</v>
      </c>
      <c r="H25" s="351"/>
    </row>
    <row r="26" spans="2:8" ht="18" customHeight="1"/>
  </sheetData>
  <mergeCells count="1">
    <mergeCell ref="B2:G2"/>
  </mergeCells>
  <phoneticPr fontId="3"/>
  <pageMargins left="0.70866141732283472" right="0.70866141732283472" top="0.74803149606299213" bottom="0.74803149606299213" header="0.31496062992125984" footer="0.31496062992125984"/>
  <pageSetup paperSize="9" scale="82" orientation="portrait" r:id="rId1"/>
  <headerFooter>
    <oddFooter>&amp;R&amp;Z&amp;F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9"/>
  <sheetViews>
    <sheetView showGridLines="0" view="pageBreakPreview" topLeftCell="A17" zoomScaleSheetLayoutView="100" workbookViewId="0">
      <selection activeCell="A29" sqref="A29:XFD38"/>
    </sheetView>
  </sheetViews>
  <sheetFormatPr defaultColWidth="9" defaultRowHeight="12"/>
  <cols>
    <col min="1" max="1" width="9" style="153"/>
    <col min="2" max="2" width="9.5" style="153" customWidth="1"/>
    <col min="3" max="6" width="20.375" style="153" customWidth="1"/>
    <col min="7" max="16384" width="9" style="153"/>
  </cols>
  <sheetData>
    <row r="2" spans="2:8" ht="21" customHeight="1">
      <c r="B2" s="293" t="s">
        <v>149</v>
      </c>
      <c r="C2" s="296"/>
      <c r="D2" s="296"/>
      <c r="E2" s="296"/>
      <c r="F2" s="296"/>
    </row>
    <row r="3" spans="2:8" ht="12" customHeight="1">
      <c r="B3" s="293"/>
      <c r="C3" s="296"/>
      <c r="D3" s="296"/>
      <c r="E3" s="296"/>
      <c r="F3" s="296"/>
    </row>
    <row r="4" spans="2:8" ht="21" customHeight="1">
      <c r="F4" s="299" t="s">
        <v>289</v>
      </c>
    </row>
    <row r="5" spans="2:8" ht="21" customHeight="1">
      <c r="B5" s="344" t="s">
        <v>290</v>
      </c>
      <c r="C5" s="344" t="s">
        <v>291</v>
      </c>
      <c r="D5" s="344" t="s">
        <v>292</v>
      </c>
      <c r="E5" s="344" t="s">
        <v>167</v>
      </c>
      <c r="F5" s="344" t="s">
        <v>293</v>
      </c>
    </row>
    <row r="6" spans="2:8" ht="21" hidden="1" customHeight="1">
      <c r="B6" s="159" t="s">
        <v>102</v>
      </c>
      <c r="C6" s="346">
        <v>176879</v>
      </c>
      <c r="D6" s="348">
        <v>172414</v>
      </c>
      <c r="E6" s="348" t="s">
        <v>60</v>
      </c>
      <c r="F6" s="349">
        <f>C6-D6</f>
        <v>4465</v>
      </c>
    </row>
    <row r="7" spans="2:8" ht="21" hidden="1" customHeight="1">
      <c r="B7" s="157" t="s">
        <v>104</v>
      </c>
      <c r="C7" s="347">
        <v>201556</v>
      </c>
      <c r="D7" s="283">
        <v>196352</v>
      </c>
      <c r="E7" s="283" t="s">
        <v>60</v>
      </c>
      <c r="F7" s="350">
        <v>5204</v>
      </c>
      <c r="H7" s="351"/>
    </row>
    <row r="8" spans="2:8" ht="21" hidden="1" customHeight="1">
      <c r="B8" s="157" t="s">
        <v>106</v>
      </c>
      <c r="C8" s="347">
        <v>222828</v>
      </c>
      <c r="D8" s="283">
        <v>216995</v>
      </c>
      <c r="E8" s="283" t="s">
        <v>60</v>
      </c>
      <c r="F8" s="350">
        <v>5833</v>
      </c>
    </row>
    <row r="9" spans="2:8" ht="21" hidden="1" customHeight="1">
      <c r="B9" s="160" t="s">
        <v>294</v>
      </c>
      <c r="C9" s="352">
        <v>177857</v>
      </c>
      <c r="D9" s="355">
        <v>170471</v>
      </c>
      <c r="E9" s="355" t="s">
        <v>60</v>
      </c>
      <c r="F9" s="358">
        <v>7386</v>
      </c>
    </row>
    <row r="10" spans="2:8" ht="21" hidden="1" customHeight="1">
      <c r="B10" s="161" t="s">
        <v>73</v>
      </c>
      <c r="C10" s="353">
        <v>206643</v>
      </c>
      <c r="D10" s="356">
        <v>198653</v>
      </c>
      <c r="E10" s="356" t="s">
        <v>60</v>
      </c>
      <c r="F10" s="359">
        <v>7990</v>
      </c>
    </row>
    <row r="11" spans="2:8" ht="21" hidden="1" customHeight="1">
      <c r="B11" s="161">
        <v>9</v>
      </c>
      <c r="C11" s="353">
        <v>217495</v>
      </c>
      <c r="D11" s="356">
        <v>208907</v>
      </c>
      <c r="E11" s="356" t="s">
        <v>60</v>
      </c>
      <c r="F11" s="359">
        <v>8588</v>
      </c>
    </row>
    <row r="12" spans="2:8" ht="21" hidden="1" customHeight="1">
      <c r="B12" s="162" t="s">
        <v>109</v>
      </c>
      <c r="C12" s="354">
        <v>424171</v>
      </c>
      <c r="D12" s="357">
        <v>418411</v>
      </c>
      <c r="E12" s="357" t="s">
        <v>60</v>
      </c>
      <c r="F12" s="360">
        <v>5760</v>
      </c>
    </row>
    <row r="13" spans="2:8" ht="21" hidden="1" customHeight="1">
      <c r="B13" s="157" t="s">
        <v>111</v>
      </c>
      <c r="C13" s="347">
        <v>303424</v>
      </c>
      <c r="D13" s="283">
        <v>297174</v>
      </c>
      <c r="E13" s="283" t="s">
        <v>60</v>
      </c>
      <c r="F13" s="350">
        <v>6250</v>
      </c>
    </row>
    <row r="14" spans="2:8" ht="21" hidden="1" customHeight="1">
      <c r="B14" s="159" t="s">
        <v>112</v>
      </c>
      <c r="C14" s="346">
        <v>357051</v>
      </c>
      <c r="D14" s="348">
        <v>348931</v>
      </c>
      <c r="E14" s="348" t="s">
        <v>60</v>
      </c>
      <c r="F14" s="349">
        <v>8120</v>
      </c>
    </row>
    <row r="15" spans="2:8" ht="21" hidden="1" customHeight="1">
      <c r="B15" s="157">
        <v>13</v>
      </c>
      <c r="C15" s="347">
        <v>396917</v>
      </c>
      <c r="D15" s="283">
        <v>385914</v>
      </c>
      <c r="E15" s="283" t="s">
        <v>60</v>
      </c>
      <c r="F15" s="361">
        <v>11003</v>
      </c>
    </row>
    <row r="16" spans="2:8" ht="21" hidden="1" customHeight="1">
      <c r="B16" s="157">
        <v>14</v>
      </c>
      <c r="C16" s="347">
        <v>422198</v>
      </c>
      <c r="D16" s="283">
        <v>409466</v>
      </c>
      <c r="E16" s="283" t="s">
        <v>60</v>
      </c>
      <c r="F16" s="361">
        <v>12732</v>
      </c>
    </row>
    <row r="17" spans="2:6" ht="21" customHeight="1">
      <c r="B17" s="163" t="s">
        <v>245</v>
      </c>
      <c r="C17" s="113">
        <v>228138</v>
      </c>
      <c r="D17" s="252">
        <v>205144</v>
      </c>
      <c r="E17" s="252" t="s">
        <v>60</v>
      </c>
      <c r="F17" s="279">
        <v>22994</v>
      </c>
    </row>
    <row r="18" spans="2:6" ht="21" customHeight="1">
      <c r="B18" s="163">
        <v>26</v>
      </c>
      <c r="C18" s="114">
        <v>226356</v>
      </c>
      <c r="D18" s="253">
        <v>189424</v>
      </c>
      <c r="E18" s="253" t="s">
        <v>60</v>
      </c>
      <c r="F18" s="280">
        <v>36932</v>
      </c>
    </row>
    <row r="19" spans="2:6" ht="21" customHeight="1">
      <c r="B19" s="163">
        <v>27</v>
      </c>
      <c r="C19" s="114">
        <v>245253</v>
      </c>
      <c r="D19" s="253">
        <v>238730</v>
      </c>
      <c r="E19" s="253" t="s">
        <v>60</v>
      </c>
      <c r="F19" s="280">
        <v>6523</v>
      </c>
    </row>
    <row r="20" spans="2:6" ht="21" customHeight="1">
      <c r="B20" s="163">
        <v>28</v>
      </c>
      <c r="C20" s="114">
        <v>262666</v>
      </c>
      <c r="D20" s="253">
        <v>241027</v>
      </c>
      <c r="E20" s="253" t="s">
        <v>60</v>
      </c>
      <c r="F20" s="280">
        <v>21639</v>
      </c>
    </row>
    <row r="21" spans="2:6" ht="21" customHeight="1">
      <c r="B21" s="163">
        <v>29</v>
      </c>
      <c r="C21" s="295">
        <v>306817</v>
      </c>
      <c r="D21" s="297">
        <v>272606</v>
      </c>
      <c r="E21" s="222" t="s">
        <v>60</v>
      </c>
      <c r="F21" s="298">
        <v>34211</v>
      </c>
    </row>
    <row r="22" spans="2:6" ht="21" customHeight="1">
      <c r="B22" s="163">
        <v>30</v>
      </c>
      <c r="C22" s="114">
        <v>285052</v>
      </c>
      <c r="D22" s="253">
        <v>279154</v>
      </c>
      <c r="E22" s="253" t="s">
        <v>60</v>
      </c>
      <c r="F22" s="280">
        <v>5898</v>
      </c>
    </row>
    <row r="23" spans="2:6" ht="21" customHeight="1">
      <c r="B23" s="163" t="s">
        <v>257</v>
      </c>
      <c r="C23" s="114">
        <v>257312</v>
      </c>
      <c r="D23" s="253">
        <v>240829</v>
      </c>
      <c r="E23" s="253" t="s">
        <v>60</v>
      </c>
      <c r="F23" s="280">
        <v>16483</v>
      </c>
    </row>
    <row r="24" spans="2:6" ht="21" customHeight="1">
      <c r="B24" s="163">
        <v>2</v>
      </c>
      <c r="C24" s="114">
        <v>358824</v>
      </c>
      <c r="D24" s="253">
        <v>284648</v>
      </c>
      <c r="E24" s="253">
        <v>56747</v>
      </c>
      <c r="F24" s="280">
        <v>17429</v>
      </c>
    </row>
    <row r="25" spans="2:6" ht="21" customHeight="1">
      <c r="B25" s="19">
        <v>3</v>
      </c>
      <c r="C25" s="116">
        <v>56747</v>
      </c>
      <c r="D25" s="254">
        <v>56738</v>
      </c>
      <c r="E25" s="254" t="s">
        <v>60</v>
      </c>
      <c r="F25" s="281">
        <v>9</v>
      </c>
    </row>
    <row r="26" spans="2:6" ht="21" customHeight="1">
      <c r="C26" s="153" t="s">
        <v>347</v>
      </c>
      <c r="F26" s="299" t="s">
        <v>9</v>
      </c>
    </row>
    <row r="27" spans="2:6" ht="18" customHeight="1"/>
    <row r="29" spans="2:6">
      <c r="C29" s="275"/>
    </row>
  </sheetData>
  <phoneticPr fontId="3"/>
  <pageMargins left="0.70866141732283472" right="0.70866141732283472" top="0.74803149606299213" bottom="0.74803149606299213" header="0.31496062992125984" footer="0.31496062992125984"/>
  <pageSetup paperSize="9" scale="81" orientation="portrait" r:id="rId1"/>
  <headerFooter>
    <oddFooter>&amp;R&amp;Z&amp;F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41"/>
  <sheetViews>
    <sheetView view="pageBreakPreview" zoomScaleSheetLayoutView="100" workbookViewId="0">
      <selection activeCell="A52" sqref="A52:XFD141"/>
    </sheetView>
  </sheetViews>
  <sheetFormatPr defaultRowHeight="13.5"/>
  <cols>
    <col min="1" max="2" width="9" style="148" customWidth="1"/>
    <col min="3" max="7" width="17.5" style="148" customWidth="1"/>
    <col min="8" max="9" width="9" style="148" customWidth="1"/>
    <col min="10" max="14" width="17.5" style="148" customWidth="1"/>
    <col min="15" max="15" width="9" style="148" customWidth="1"/>
    <col min="16" max="20" width="5.625" style="148" bestFit="1" customWidth="1"/>
    <col min="21" max="21" width="9" style="148" customWidth="1"/>
    <col min="22" max="26" width="6" style="148" bestFit="1" customWidth="1"/>
    <col min="27" max="27" width="9" style="148" customWidth="1"/>
    <col min="28" max="16384" width="9" style="148"/>
  </cols>
  <sheetData>
    <row r="1" spans="1:26" ht="17.25">
      <c r="A1" s="567" t="s">
        <v>349</v>
      </c>
      <c r="B1" s="606"/>
      <c r="C1" s="606"/>
      <c r="D1" s="606"/>
      <c r="E1" s="606"/>
      <c r="F1" s="606"/>
      <c r="G1" s="606"/>
      <c r="H1" s="606"/>
      <c r="I1" s="606"/>
      <c r="J1" s="606"/>
      <c r="K1" s="606"/>
      <c r="L1" s="606"/>
      <c r="M1" s="606"/>
      <c r="N1" s="606"/>
      <c r="O1" s="401"/>
      <c r="P1" s="401"/>
      <c r="Q1" s="401"/>
      <c r="R1" s="401"/>
    </row>
    <row r="2" spans="1:26" ht="17.25">
      <c r="A2" s="205"/>
      <c r="B2" s="205"/>
      <c r="C2" s="131"/>
      <c r="D2" s="131"/>
      <c r="E2" s="131"/>
      <c r="F2" s="131"/>
      <c r="G2" s="131"/>
      <c r="H2" s="205"/>
      <c r="I2" s="205"/>
      <c r="J2" s="205"/>
      <c r="K2" s="131"/>
      <c r="L2" s="131"/>
      <c r="M2" s="205"/>
      <c r="N2" s="131" t="s">
        <v>127</v>
      </c>
      <c r="O2" s="319"/>
      <c r="P2" s="319"/>
      <c r="Q2" s="319"/>
      <c r="R2" s="319"/>
    </row>
    <row r="3" spans="1:26" ht="17.25">
      <c r="A3" s="607" t="s">
        <v>208</v>
      </c>
      <c r="B3" s="609" t="s">
        <v>49</v>
      </c>
      <c r="C3" s="611" t="s">
        <v>210</v>
      </c>
      <c r="D3" s="611" t="s">
        <v>90</v>
      </c>
      <c r="E3" s="611" t="s">
        <v>115</v>
      </c>
      <c r="F3" s="611" t="s">
        <v>126</v>
      </c>
      <c r="G3" s="611" t="s">
        <v>71</v>
      </c>
      <c r="H3" s="607" t="s">
        <v>208</v>
      </c>
      <c r="I3" s="609" t="s">
        <v>49</v>
      </c>
      <c r="J3" s="612" t="s">
        <v>210</v>
      </c>
      <c r="K3" s="612" t="s">
        <v>90</v>
      </c>
      <c r="L3" s="612" t="s">
        <v>115</v>
      </c>
      <c r="M3" s="611" t="s">
        <v>211</v>
      </c>
      <c r="N3" s="611" t="s">
        <v>213</v>
      </c>
      <c r="O3" s="372"/>
    </row>
    <row r="4" spans="1:26">
      <c r="A4" s="608"/>
      <c r="B4" s="610"/>
      <c r="C4" s="611"/>
      <c r="D4" s="611"/>
      <c r="E4" s="611"/>
      <c r="F4" s="611"/>
      <c r="G4" s="611"/>
      <c r="H4" s="608"/>
      <c r="I4" s="610"/>
      <c r="J4" s="613"/>
      <c r="K4" s="613"/>
      <c r="L4" s="613"/>
      <c r="M4" s="611"/>
      <c r="N4" s="611"/>
      <c r="O4" s="373"/>
    </row>
    <row r="5" spans="1:26">
      <c r="A5" s="596" t="s">
        <v>214</v>
      </c>
      <c r="B5" s="363" t="s">
        <v>52</v>
      </c>
      <c r="C5" s="366">
        <v>402</v>
      </c>
      <c r="D5" s="380">
        <v>397</v>
      </c>
      <c r="E5" s="380">
        <v>386</v>
      </c>
      <c r="F5" s="380">
        <v>372</v>
      </c>
      <c r="G5" s="387">
        <v>348</v>
      </c>
      <c r="H5" s="603" t="s">
        <v>215</v>
      </c>
      <c r="I5" s="363" t="s">
        <v>52</v>
      </c>
      <c r="J5" s="366">
        <v>192</v>
      </c>
      <c r="K5" s="380">
        <v>193</v>
      </c>
      <c r="L5" s="380">
        <v>184</v>
      </c>
      <c r="M5" s="380">
        <v>172</v>
      </c>
      <c r="N5" s="395">
        <v>155</v>
      </c>
      <c r="O5" s="373"/>
    </row>
    <row r="6" spans="1:26">
      <c r="A6" s="596"/>
      <c r="B6" s="364" t="s">
        <v>216</v>
      </c>
      <c r="C6" s="367">
        <v>171</v>
      </c>
      <c r="D6" s="381">
        <v>157</v>
      </c>
      <c r="E6" s="381">
        <v>124</v>
      </c>
      <c r="F6" s="381">
        <v>75</v>
      </c>
      <c r="G6" s="388">
        <v>117</v>
      </c>
      <c r="H6" s="604"/>
      <c r="I6" s="364" t="s">
        <v>216</v>
      </c>
      <c r="J6" s="367">
        <v>82</v>
      </c>
      <c r="K6" s="381">
        <v>89</v>
      </c>
      <c r="L6" s="381">
        <v>62</v>
      </c>
      <c r="M6" s="381">
        <v>48</v>
      </c>
      <c r="N6" s="396">
        <v>55</v>
      </c>
      <c r="O6" s="375"/>
    </row>
    <row r="7" spans="1:26">
      <c r="A7" s="596"/>
      <c r="B7" s="365" t="s">
        <v>217</v>
      </c>
      <c r="C7" s="368">
        <v>42.5</v>
      </c>
      <c r="D7" s="382">
        <v>39.5</v>
      </c>
      <c r="E7" s="382">
        <v>32.1</v>
      </c>
      <c r="F7" s="382">
        <v>20.2</v>
      </c>
      <c r="G7" s="389">
        <v>33.6</v>
      </c>
      <c r="H7" s="605"/>
      <c r="I7" s="365" t="s">
        <v>217</v>
      </c>
      <c r="J7" s="368">
        <v>42.7</v>
      </c>
      <c r="K7" s="382">
        <v>46.1</v>
      </c>
      <c r="L7" s="382">
        <v>33.700000000000003</v>
      </c>
      <c r="M7" s="382">
        <v>27.9</v>
      </c>
      <c r="N7" s="397">
        <v>35.5</v>
      </c>
      <c r="O7" s="375"/>
      <c r="P7" s="402"/>
      <c r="Q7" s="402"/>
      <c r="R7" s="402"/>
      <c r="S7" s="402"/>
      <c r="T7" s="402"/>
      <c r="V7" s="402"/>
      <c r="W7" s="402"/>
      <c r="X7" s="402"/>
      <c r="Y7" s="402"/>
      <c r="Z7" s="402"/>
    </row>
    <row r="8" spans="1:26">
      <c r="A8" s="596" t="s">
        <v>218</v>
      </c>
      <c r="B8" s="363" t="s">
        <v>52</v>
      </c>
      <c r="C8" s="367">
        <v>45</v>
      </c>
      <c r="D8" s="381">
        <v>45</v>
      </c>
      <c r="E8" s="381">
        <v>46</v>
      </c>
      <c r="F8" s="381">
        <v>46</v>
      </c>
      <c r="G8" s="388">
        <v>40</v>
      </c>
      <c r="H8" s="603" t="s">
        <v>219</v>
      </c>
      <c r="I8" s="363" t="s">
        <v>52</v>
      </c>
      <c r="J8" s="367">
        <v>92</v>
      </c>
      <c r="K8" s="381">
        <v>87</v>
      </c>
      <c r="L8" s="381">
        <v>83</v>
      </c>
      <c r="M8" s="381">
        <v>85</v>
      </c>
      <c r="N8" s="396">
        <v>82</v>
      </c>
      <c r="O8" s="375"/>
    </row>
    <row r="9" spans="1:26">
      <c r="A9" s="596"/>
      <c r="B9" s="364" t="s">
        <v>216</v>
      </c>
      <c r="C9" s="367">
        <v>27</v>
      </c>
      <c r="D9" s="381">
        <v>26</v>
      </c>
      <c r="E9" s="381">
        <v>20</v>
      </c>
      <c r="F9" s="381">
        <v>17</v>
      </c>
      <c r="G9" s="388">
        <v>18</v>
      </c>
      <c r="H9" s="604"/>
      <c r="I9" s="364" t="s">
        <v>216</v>
      </c>
      <c r="J9" s="367">
        <v>40</v>
      </c>
      <c r="K9" s="381">
        <v>35</v>
      </c>
      <c r="L9" s="381">
        <v>22</v>
      </c>
      <c r="M9" s="381">
        <v>20</v>
      </c>
      <c r="N9" s="396">
        <v>24</v>
      </c>
      <c r="O9" s="375"/>
    </row>
    <row r="10" spans="1:26">
      <c r="A10" s="596"/>
      <c r="B10" s="365" t="s">
        <v>217</v>
      </c>
      <c r="C10" s="368">
        <v>60</v>
      </c>
      <c r="D10" s="382">
        <v>57.8</v>
      </c>
      <c r="E10" s="382">
        <v>43.5</v>
      </c>
      <c r="F10" s="382">
        <v>37</v>
      </c>
      <c r="G10" s="389">
        <v>45</v>
      </c>
      <c r="H10" s="605"/>
      <c r="I10" s="365" t="s">
        <v>217</v>
      </c>
      <c r="J10" s="368">
        <v>43.5</v>
      </c>
      <c r="K10" s="382">
        <v>40.200000000000003</v>
      </c>
      <c r="L10" s="382">
        <v>26.5</v>
      </c>
      <c r="M10" s="382">
        <v>23.5</v>
      </c>
      <c r="N10" s="397">
        <v>29.3</v>
      </c>
      <c r="O10" s="375"/>
      <c r="P10" s="402"/>
      <c r="Q10" s="402"/>
      <c r="R10" s="402"/>
      <c r="S10" s="402"/>
      <c r="T10" s="402"/>
      <c r="V10" s="402"/>
      <c r="W10" s="402"/>
      <c r="X10" s="402"/>
      <c r="Y10" s="402"/>
      <c r="Z10" s="402"/>
    </row>
    <row r="11" spans="1:26">
      <c r="A11" s="596" t="s">
        <v>220</v>
      </c>
      <c r="B11" s="363" t="s">
        <v>52</v>
      </c>
      <c r="C11" s="367">
        <v>273</v>
      </c>
      <c r="D11" s="381">
        <v>269</v>
      </c>
      <c r="E11" s="381">
        <v>258</v>
      </c>
      <c r="F11" s="381">
        <v>268</v>
      </c>
      <c r="G11" s="388">
        <v>268</v>
      </c>
      <c r="H11" s="603" t="s">
        <v>221</v>
      </c>
      <c r="I11" s="363" t="s">
        <v>52</v>
      </c>
      <c r="J11" s="367">
        <v>110</v>
      </c>
      <c r="K11" s="381">
        <v>114</v>
      </c>
      <c r="L11" s="381">
        <v>120</v>
      </c>
      <c r="M11" s="381">
        <v>118</v>
      </c>
      <c r="N11" s="396">
        <v>108</v>
      </c>
      <c r="O11" s="375"/>
    </row>
    <row r="12" spans="1:26">
      <c r="A12" s="596"/>
      <c r="B12" s="364" t="s">
        <v>216</v>
      </c>
      <c r="C12" s="367">
        <v>115</v>
      </c>
      <c r="D12" s="381">
        <v>123</v>
      </c>
      <c r="E12" s="381">
        <v>83</v>
      </c>
      <c r="F12" s="381">
        <v>65</v>
      </c>
      <c r="G12" s="388">
        <v>84</v>
      </c>
      <c r="H12" s="604"/>
      <c r="I12" s="364" t="s">
        <v>216</v>
      </c>
      <c r="J12" s="367">
        <v>58</v>
      </c>
      <c r="K12" s="381">
        <v>65</v>
      </c>
      <c r="L12" s="381">
        <v>49</v>
      </c>
      <c r="M12" s="381">
        <v>34</v>
      </c>
      <c r="N12" s="396">
        <v>42</v>
      </c>
      <c r="O12" s="375"/>
    </row>
    <row r="13" spans="1:26">
      <c r="A13" s="596"/>
      <c r="B13" s="365" t="s">
        <v>217</v>
      </c>
      <c r="C13" s="368">
        <v>42.1</v>
      </c>
      <c r="D13" s="382">
        <v>45.7</v>
      </c>
      <c r="E13" s="382">
        <v>32.200000000000003</v>
      </c>
      <c r="F13" s="382">
        <v>24.3</v>
      </c>
      <c r="G13" s="389">
        <v>31.3</v>
      </c>
      <c r="H13" s="605"/>
      <c r="I13" s="365" t="s">
        <v>217</v>
      </c>
      <c r="J13" s="368">
        <v>52.7</v>
      </c>
      <c r="K13" s="382">
        <v>57</v>
      </c>
      <c r="L13" s="382">
        <v>40.799999999999997</v>
      </c>
      <c r="M13" s="382">
        <v>28.8</v>
      </c>
      <c r="N13" s="397">
        <v>38.9</v>
      </c>
      <c r="O13" s="375"/>
      <c r="P13" s="402"/>
      <c r="Q13" s="402"/>
      <c r="R13" s="402"/>
      <c r="S13" s="402"/>
      <c r="T13" s="402"/>
      <c r="V13" s="402"/>
      <c r="W13" s="402"/>
      <c r="X13" s="402"/>
      <c r="Y13" s="402"/>
      <c r="Z13" s="402"/>
    </row>
    <row r="14" spans="1:26">
      <c r="A14" s="596" t="s">
        <v>158</v>
      </c>
      <c r="B14" s="363" t="s">
        <v>52</v>
      </c>
      <c r="C14" s="367">
        <v>166</v>
      </c>
      <c r="D14" s="381">
        <v>155</v>
      </c>
      <c r="E14" s="381">
        <v>156</v>
      </c>
      <c r="F14" s="381">
        <v>156</v>
      </c>
      <c r="G14" s="388">
        <v>159</v>
      </c>
      <c r="H14" s="603" t="s">
        <v>179</v>
      </c>
      <c r="I14" s="363" t="s">
        <v>52</v>
      </c>
      <c r="J14" s="367">
        <v>115</v>
      </c>
      <c r="K14" s="381">
        <v>118</v>
      </c>
      <c r="L14" s="381">
        <v>115</v>
      </c>
      <c r="M14" s="381">
        <v>118</v>
      </c>
      <c r="N14" s="396">
        <v>113</v>
      </c>
      <c r="O14" s="375"/>
    </row>
    <row r="15" spans="1:26">
      <c r="A15" s="596"/>
      <c r="B15" s="364" t="s">
        <v>216</v>
      </c>
      <c r="C15" s="367">
        <v>88</v>
      </c>
      <c r="D15" s="381">
        <v>77</v>
      </c>
      <c r="E15" s="381">
        <v>50</v>
      </c>
      <c r="F15" s="381">
        <v>45</v>
      </c>
      <c r="G15" s="388">
        <v>65</v>
      </c>
      <c r="H15" s="604"/>
      <c r="I15" s="364" t="s">
        <v>216</v>
      </c>
      <c r="J15" s="367">
        <v>63</v>
      </c>
      <c r="K15" s="381">
        <v>69</v>
      </c>
      <c r="L15" s="381">
        <v>48</v>
      </c>
      <c r="M15" s="381">
        <v>45</v>
      </c>
      <c r="N15" s="396">
        <v>50</v>
      </c>
      <c r="O15" s="375"/>
    </row>
    <row r="16" spans="1:26">
      <c r="A16" s="596"/>
      <c r="B16" s="365" t="s">
        <v>217</v>
      </c>
      <c r="C16" s="368">
        <v>53</v>
      </c>
      <c r="D16" s="382">
        <v>49.7</v>
      </c>
      <c r="E16" s="382">
        <v>32.1</v>
      </c>
      <c r="F16" s="382">
        <v>28.8</v>
      </c>
      <c r="G16" s="389">
        <v>40.9</v>
      </c>
      <c r="H16" s="605"/>
      <c r="I16" s="365" t="s">
        <v>217</v>
      </c>
      <c r="J16" s="368">
        <v>54.8</v>
      </c>
      <c r="K16" s="382">
        <v>58.5</v>
      </c>
      <c r="L16" s="382">
        <v>41.7</v>
      </c>
      <c r="M16" s="382">
        <v>38.1</v>
      </c>
      <c r="N16" s="397">
        <v>44.2</v>
      </c>
      <c r="O16" s="375"/>
      <c r="P16" s="402"/>
      <c r="Q16" s="402"/>
      <c r="R16" s="402"/>
      <c r="S16" s="402"/>
      <c r="T16" s="402"/>
      <c r="V16" s="402"/>
      <c r="W16" s="402"/>
      <c r="X16" s="402"/>
      <c r="Y16" s="402"/>
      <c r="Z16" s="402"/>
    </row>
    <row r="17" spans="1:26">
      <c r="A17" s="596" t="s">
        <v>103</v>
      </c>
      <c r="B17" s="363" t="s">
        <v>52</v>
      </c>
      <c r="C17" s="367">
        <v>19</v>
      </c>
      <c r="D17" s="381">
        <v>18</v>
      </c>
      <c r="E17" s="381">
        <v>17</v>
      </c>
      <c r="F17" s="381">
        <v>14</v>
      </c>
      <c r="G17" s="388">
        <v>15</v>
      </c>
      <c r="H17" s="603" t="s">
        <v>222</v>
      </c>
      <c r="I17" s="363" t="s">
        <v>52</v>
      </c>
      <c r="J17" s="367">
        <v>154</v>
      </c>
      <c r="K17" s="381">
        <v>148</v>
      </c>
      <c r="L17" s="381">
        <v>141</v>
      </c>
      <c r="M17" s="381">
        <v>141</v>
      </c>
      <c r="N17" s="396">
        <v>145</v>
      </c>
      <c r="O17" s="375"/>
    </row>
    <row r="18" spans="1:26">
      <c r="A18" s="596"/>
      <c r="B18" s="364" t="s">
        <v>216</v>
      </c>
      <c r="C18" s="367">
        <v>8</v>
      </c>
      <c r="D18" s="381">
        <v>8</v>
      </c>
      <c r="E18" s="381">
        <v>4</v>
      </c>
      <c r="F18" s="381">
        <v>5</v>
      </c>
      <c r="G18" s="388">
        <v>6</v>
      </c>
      <c r="H18" s="604"/>
      <c r="I18" s="364" t="s">
        <v>216</v>
      </c>
      <c r="J18" s="367">
        <v>76</v>
      </c>
      <c r="K18" s="381">
        <v>61</v>
      </c>
      <c r="L18" s="381">
        <v>48</v>
      </c>
      <c r="M18" s="381">
        <v>43</v>
      </c>
      <c r="N18" s="396">
        <v>44</v>
      </c>
      <c r="O18" s="375"/>
    </row>
    <row r="19" spans="1:26">
      <c r="A19" s="596"/>
      <c r="B19" s="365" t="s">
        <v>217</v>
      </c>
      <c r="C19" s="368">
        <v>42.1</v>
      </c>
      <c r="D19" s="382">
        <v>44.4</v>
      </c>
      <c r="E19" s="382">
        <v>23.5</v>
      </c>
      <c r="F19" s="382">
        <v>35.700000000000003</v>
      </c>
      <c r="G19" s="389">
        <v>40</v>
      </c>
      <c r="H19" s="605"/>
      <c r="I19" s="365" t="s">
        <v>217</v>
      </c>
      <c r="J19" s="368">
        <v>49.4</v>
      </c>
      <c r="K19" s="382">
        <v>41.2</v>
      </c>
      <c r="L19" s="382">
        <v>34</v>
      </c>
      <c r="M19" s="382">
        <v>30.5</v>
      </c>
      <c r="N19" s="397">
        <v>30.3</v>
      </c>
      <c r="O19" s="375"/>
      <c r="P19" s="402"/>
      <c r="Q19" s="402"/>
      <c r="R19" s="402"/>
      <c r="S19" s="402"/>
      <c r="T19" s="402"/>
      <c r="V19" s="402"/>
      <c r="W19" s="402"/>
      <c r="X19" s="402"/>
      <c r="Y19" s="402"/>
      <c r="Z19" s="402"/>
    </row>
    <row r="20" spans="1:26">
      <c r="A20" s="596" t="s">
        <v>201</v>
      </c>
      <c r="B20" s="363" t="s">
        <v>52</v>
      </c>
      <c r="C20" s="367">
        <v>463</v>
      </c>
      <c r="D20" s="381">
        <v>453</v>
      </c>
      <c r="E20" s="381">
        <v>445</v>
      </c>
      <c r="F20" s="381">
        <v>432</v>
      </c>
      <c r="G20" s="388">
        <v>419</v>
      </c>
      <c r="H20" s="603" t="s">
        <v>223</v>
      </c>
      <c r="I20" s="363" t="s">
        <v>52</v>
      </c>
      <c r="J20" s="367">
        <v>32</v>
      </c>
      <c r="K20" s="381">
        <v>32</v>
      </c>
      <c r="L20" s="381">
        <v>33</v>
      </c>
      <c r="M20" s="381">
        <v>34</v>
      </c>
      <c r="N20" s="396">
        <v>31</v>
      </c>
      <c r="O20" s="373"/>
    </row>
    <row r="21" spans="1:26" ht="14.25" customHeight="1">
      <c r="A21" s="596"/>
      <c r="B21" s="364" t="s">
        <v>216</v>
      </c>
      <c r="C21" s="367">
        <v>234</v>
      </c>
      <c r="D21" s="381">
        <v>224</v>
      </c>
      <c r="E21" s="381">
        <v>156</v>
      </c>
      <c r="F21" s="381">
        <v>107</v>
      </c>
      <c r="G21" s="388">
        <v>185</v>
      </c>
      <c r="H21" s="604"/>
      <c r="I21" s="364" t="s">
        <v>216</v>
      </c>
      <c r="J21" s="367">
        <v>15</v>
      </c>
      <c r="K21" s="381">
        <v>15</v>
      </c>
      <c r="L21" s="381">
        <v>12</v>
      </c>
      <c r="M21" s="381">
        <v>8</v>
      </c>
      <c r="N21" s="396">
        <v>12</v>
      </c>
      <c r="O21" s="377"/>
    </row>
    <row r="22" spans="1:26">
      <c r="A22" s="596"/>
      <c r="B22" s="365" t="s">
        <v>217</v>
      </c>
      <c r="C22" s="368">
        <v>50.5</v>
      </c>
      <c r="D22" s="382">
        <v>49.4</v>
      </c>
      <c r="E22" s="382">
        <v>35.1</v>
      </c>
      <c r="F22" s="382">
        <v>24.8</v>
      </c>
      <c r="G22" s="389">
        <v>44.2</v>
      </c>
      <c r="H22" s="605"/>
      <c r="I22" s="365" t="s">
        <v>217</v>
      </c>
      <c r="J22" s="368">
        <v>46.9</v>
      </c>
      <c r="K22" s="382">
        <v>46.9</v>
      </c>
      <c r="L22" s="382">
        <v>36.4</v>
      </c>
      <c r="M22" s="382">
        <v>23.5</v>
      </c>
      <c r="N22" s="397">
        <v>38.700000000000003</v>
      </c>
      <c r="O22" s="373"/>
      <c r="P22" s="402"/>
      <c r="Q22" s="402"/>
      <c r="R22" s="402"/>
      <c r="S22" s="402"/>
      <c r="T22" s="402"/>
      <c r="V22" s="402"/>
      <c r="W22" s="402"/>
      <c r="X22" s="402"/>
      <c r="Y22" s="402"/>
      <c r="Z22" s="402"/>
    </row>
    <row r="23" spans="1:26">
      <c r="A23" s="596" t="s">
        <v>224</v>
      </c>
      <c r="B23" s="363" t="s">
        <v>52</v>
      </c>
      <c r="C23" s="367">
        <v>97</v>
      </c>
      <c r="D23" s="381">
        <v>100</v>
      </c>
      <c r="E23" s="381">
        <v>93</v>
      </c>
      <c r="F23" s="381">
        <v>86</v>
      </c>
      <c r="G23" s="388">
        <v>78</v>
      </c>
      <c r="H23" s="592" t="s">
        <v>120</v>
      </c>
      <c r="I23" s="363" t="s">
        <v>52</v>
      </c>
      <c r="J23" s="367">
        <v>55</v>
      </c>
      <c r="K23" s="381">
        <v>54</v>
      </c>
      <c r="L23" s="381">
        <v>51</v>
      </c>
      <c r="M23" s="381">
        <v>53</v>
      </c>
      <c r="N23" s="396">
        <v>47</v>
      </c>
      <c r="O23" s="375"/>
    </row>
    <row r="24" spans="1:26">
      <c r="A24" s="596"/>
      <c r="B24" s="364" t="s">
        <v>216</v>
      </c>
      <c r="C24" s="367">
        <v>37</v>
      </c>
      <c r="D24" s="381">
        <v>35</v>
      </c>
      <c r="E24" s="381">
        <v>17</v>
      </c>
      <c r="F24" s="381">
        <v>20</v>
      </c>
      <c r="G24" s="388">
        <v>10</v>
      </c>
      <c r="H24" s="593"/>
      <c r="I24" s="364" t="s">
        <v>216</v>
      </c>
      <c r="J24" s="367">
        <v>25</v>
      </c>
      <c r="K24" s="381">
        <v>25</v>
      </c>
      <c r="L24" s="381">
        <v>23</v>
      </c>
      <c r="M24" s="381">
        <v>14</v>
      </c>
      <c r="N24" s="396">
        <v>16</v>
      </c>
      <c r="O24" s="375"/>
    </row>
    <row r="25" spans="1:26">
      <c r="A25" s="596"/>
      <c r="B25" s="365" t="s">
        <v>217</v>
      </c>
      <c r="C25" s="368">
        <v>38.1</v>
      </c>
      <c r="D25" s="382">
        <v>35</v>
      </c>
      <c r="E25" s="382">
        <v>18.3</v>
      </c>
      <c r="F25" s="382">
        <v>23.3</v>
      </c>
      <c r="G25" s="389">
        <v>12.8</v>
      </c>
      <c r="H25" s="594"/>
      <c r="I25" s="365" t="s">
        <v>217</v>
      </c>
      <c r="J25" s="368">
        <v>45.5</v>
      </c>
      <c r="K25" s="382">
        <v>46.3</v>
      </c>
      <c r="L25" s="382">
        <v>45.1</v>
      </c>
      <c r="M25" s="382">
        <v>26.4</v>
      </c>
      <c r="N25" s="397">
        <v>34</v>
      </c>
      <c r="O25" s="378"/>
      <c r="P25" s="402"/>
      <c r="Q25" s="402"/>
      <c r="R25" s="402"/>
      <c r="S25" s="402"/>
      <c r="T25" s="402"/>
      <c r="V25" s="402"/>
      <c r="W25" s="402"/>
      <c r="X25" s="402"/>
      <c r="Y25" s="402"/>
      <c r="Z25" s="402"/>
    </row>
    <row r="26" spans="1:26">
      <c r="A26" s="596" t="s">
        <v>225</v>
      </c>
      <c r="B26" s="363" t="s">
        <v>52</v>
      </c>
      <c r="C26" s="367">
        <v>262</v>
      </c>
      <c r="D26" s="381">
        <v>244</v>
      </c>
      <c r="E26" s="381">
        <v>240</v>
      </c>
      <c r="F26" s="381">
        <v>240</v>
      </c>
      <c r="G26" s="388">
        <v>228</v>
      </c>
      <c r="H26" s="603" t="s">
        <v>226</v>
      </c>
      <c r="I26" s="363" t="s">
        <v>52</v>
      </c>
      <c r="J26" s="367">
        <v>24</v>
      </c>
      <c r="K26" s="381">
        <v>28</v>
      </c>
      <c r="L26" s="381">
        <v>27</v>
      </c>
      <c r="M26" s="381">
        <v>31</v>
      </c>
      <c r="N26" s="396">
        <v>28</v>
      </c>
      <c r="O26" s="378"/>
    </row>
    <row r="27" spans="1:26">
      <c r="A27" s="596"/>
      <c r="B27" s="364" t="s">
        <v>216</v>
      </c>
      <c r="C27" s="367">
        <v>139</v>
      </c>
      <c r="D27" s="381">
        <v>143</v>
      </c>
      <c r="E27" s="381">
        <v>107</v>
      </c>
      <c r="F27" s="381">
        <v>94</v>
      </c>
      <c r="G27" s="388">
        <v>100</v>
      </c>
      <c r="H27" s="604"/>
      <c r="I27" s="364" t="s">
        <v>216</v>
      </c>
      <c r="J27" s="367">
        <v>11</v>
      </c>
      <c r="K27" s="381">
        <v>11</v>
      </c>
      <c r="L27" s="381">
        <v>8</v>
      </c>
      <c r="M27" s="381">
        <v>9</v>
      </c>
      <c r="N27" s="396">
        <v>8</v>
      </c>
      <c r="O27" s="378"/>
    </row>
    <row r="28" spans="1:26">
      <c r="A28" s="596"/>
      <c r="B28" s="365" t="s">
        <v>217</v>
      </c>
      <c r="C28" s="368">
        <v>53.1</v>
      </c>
      <c r="D28" s="382">
        <v>58.6</v>
      </c>
      <c r="E28" s="382">
        <v>44.6</v>
      </c>
      <c r="F28" s="382">
        <v>39.200000000000003</v>
      </c>
      <c r="G28" s="389">
        <v>43.9</v>
      </c>
      <c r="H28" s="605"/>
      <c r="I28" s="365" t="s">
        <v>217</v>
      </c>
      <c r="J28" s="368">
        <v>45.8</v>
      </c>
      <c r="K28" s="382">
        <v>39.299999999999997</v>
      </c>
      <c r="L28" s="382">
        <v>29.6</v>
      </c>
      <c r="M28" s="382">
        <v>29</v>
      </c>
      <c r="N28" s="397">
        <v>28.6</v>
      </c>
      <c r="O28" s="378"/>
      <c r="P28" s="402"/>
      <c r="Q28" s="402"/>
      <c r="R28" s="402"/>
      <c r="S28" s="402"/>
      <c r="T28" s="402"/>
      <c r="V28" s="402"/>
      <c r="W28" s="402"/>
      <c r="X28" s="402"/>
      <c r="Y28" s="402"/>
      <c r="Z28" s="402"/>
    </row>
    <row r="29" spans="1:26">
      <c r="A29" s="596" t="s">
        <v>227</v>
      </c>
      <c r="B29" s="363" t="s">
        <v>52</v>
      </c>
      <c r="C29" s="367">
        <v>212</v>
      </c>
      <c r="D29" s="381">
        <v>216</v>
      </c>
      <c r="E29" s="381">
        <v>211</v>
      </c>
      <c r="F29" s="381">
        <v>208</v>
      </c>
      <c r="G29" s="388">
        <v>189</v>
      </c>
      <c r="H29" s="592" t="s">
        <v>122</v>
      </c>
      <c r="I29" s="363" t="s">
        <v>52</v>
      </c>
      <c r="J29" s="367">
        <v>148</v>
      </c>
      <c r="K29" s="381">
        <v>139</v>
      </c>
      <c r="L29" s="381">
        <v>142</v>
      </c>
      <c r="M29" s="381">
        <v>135</v>
      </c>
      <c r="N29" s="396">
        <v>128</v>
      </c>
      <c r="O29" s="378"/>
    </row>
    <row r="30" spans="1:26">
      <c r="A30" s="596"/>
      <c r="B30" s="364" t="s">
        <v>216</v>
      </c>
      <c r="C30" s="367">
        <v>87</v>
      </c>
      <c r="D30" s="381">
        <v>88</v>
      </c>
      <c r="E30" s="381">
        <v>67</v>
      </c>
      <c r="F30" s="381">
        <v>55</v>
      </c>
      <c r="G30" s="388">
        <v>55</v>
      </c>
      <c r="H30" s="593"/>
      <c r="I30" s="364" t="s">
        <v>216</v>
      </c>
      <c r="J30" s="367">
        <v>66</v>
      </c>
      <c r="K30" s="381">
        <v>73</v>
      </c>
      <c r="L30" s="381">
        <v>65</v>
      </c>
      <c r="M30" s="381">
        <v>47</v>
      </c>
      <c r="N30" s="396">
        <v>57</v>
      </c>
      <c r="O30" s="378"/>
    </row>
    <row r="31" spans="1:26">
      <c r="A31" s="596"/>
      <c r="B31" s="365" t="s">
        <v>217</v>
      </c>
      <c r="C31" s="368">
        <v>41</v>
      </c>
      <c r="D31" s="382">
        <v>40.700000000000003</v>
      </c>
      <c r="E31" s="382">
        <v>31.8</v>
      </c>
      <c r="F31" s="382">
        <v>26.4</v>
      </c>
      <c r="G31" s="389">
        <v>29.1</v>
      </c>
      <c r="H31" s="594"/>
      <c r="I31" s="365" t="s">
        <v>217</v>
      </c>
      <c r="J31" s="368">
        <v>44.6</v>
      </c>
      <c r="K31" s="382">
        <v>52.5</v>
      </c>
      <c r="L31" s="382">
        <v>45.8</v>
      </c>
      <c r="M31" s="382">
        <v>34.799999999999997</v>
      </c>
      <c r="N31" s="397">
        <v>44.5</v>
      </c>
      <c r="O31" s="378"/>
      <c r="P31" s="402"/>
      <c r="Q31" s="402"/>
      <c r="R31" s="402"/>
      <c r="S31" s="402"/>
      <c r="T31" s="402"/>
      <c r="V31" s="402"/>
      <c r="W31" s="402"/>
      <c r="X31" s="402"/>
      <c r="Y31" s="402"/>
      <c r="Z31" s="402"/>
    </row>
    <row r="32" spans="1:26" ht="13.5" customHeight="1">
      <c r="A32" s="596" t="s">
        <v>86</v>
      </c>
      <c r="B32" s="363" t="s">
        <v>52</v>
      </c>
      <c r="C32" s="367">
        <v>139</v>
      </c>
      <c r="D32" s="381">
        <v>137</v>
      </c>
      <c r="E32" s="381">
        <v>140</v>
      </c>
      <c r="F32" s="381">
        <v>138</v>
      </c>
      <c r="G32" s="388">
        <v>128</v>
      </c>
      <c r="H32" s="597" t="s">
        <v>229</v>
      </c>
      <c r="I32" s="363" t="s">
        <v>52</v>
      </c>
      <c r="J32" s="367">
        <v>55</v>
      </c>
      <c r="K32" s="381">
        <v>52</v>
      </c>
      <c r="L32" s="381">
        <v>55</v>
      </c>
      <c r="M32" s="381">
        <v>53</v>
      </c>
      <c r="N32" s="396">
        <v>61</v>
      </c>
      <c r="O32" s="378"/>
    </row>
    <row r="33" spans="1:26" ht="14.25" customHeight="1">
      <c r="A33" s="596"/>
      <c r="B33" s="364" t="s">
        <v>216</v>
      </c>
      <c r="C33" s="367">
        <v>65</v>
      </c>
      <c r="D33" s="381">
        <v>60</v>
      </c>
      <c r="E33" s="381">
        <v>45</v>
      </c>
      <c r="F33" s="381">
        <v>43</v>
      </c>
      <c r="G33" s="388">
        <v>52</v>
      </c>
      <c r="H33" s="598"/>
      <c r="I33" s="364" t="s">
        <v>216</v>
      </c>
      <c r="J33" s="367">
        <v>13</v>
      </c>
      <c r="K33" s="381">
        <v>20</v>
      </c>
      <c r="L33" s="381">
        <v>18</v>
      </c>
      <c r="M33" s="381">
        <v>14</v>
      </c>
      <c r="N33" s="396">
        <v>18</v>
      </c>
      <c r="O33" s="378"/>
    </row>
    <row r="34" spans="1:26">
      <c r="A34" s="596"/>
      <c r="B34" s="365" t="s">
        <v>217</v>
      </c>
      <c r="C34" s="368">
        <v>46.8</v>
      </c>
      <c r="D34" s="382">
        <v>43.8</v>
      </c>
      <c r="E34" s="382">
        <v>32.1</v>
      </c>
      <c r="F34" s="382">
        <v>31.2</v>
      </c>
      <c r="G34" s="389">
        <v>40.6</v>
      </c>
      <c r="H34" s="599"/>
      <c r="I34" s="365" t="s">
        <v>217</v>
      </c>
      <c r="J34" s="368">
        <v>23.6</v>
      </c>
      <c r="K34" s="382">
        <v>38.5</v>
      </c>
      <c r="L34" s="382">
        <v>32.700000000000003</v>
      </c>
      <c r="M34" s="382">
        <v>26.4</v>
      </c>
      <c r="N34" s="397">
        <v>29.5</v>
      </c>
      <c r="O34" s="378"/>
      <c r="P34" s="402"/>
      <c r="Q34" s="402"/>
      <c r="R34" s="402"/>
      <c r="S34" s="402"/>
      <c r="T34" s="402"/>
      <c r="V34" s="402"/>
      <c r="W34" s="402"/>
      <c r="X34" s="402"/>
      <c r="Y34" s="402"/>
      <c r="Z34" s="402"/>
    </row>
    <row r="35" spans="1:26" ht="14.25" customHeight="1">
      <c r="A35" s="591" t="s">
        <v>230</v>
      </c>
      <c r="B35" s="363" t="s">
        <v>52</v>
      </c>
      <c r="C35" s="367">
        <v>230</v>
      </c>
      <c r="D35" s="381">
        <v>219</v>
      </c>
      <c r="E35" s="381">
        <v>226</v>
      </c>
      <c r="F35" s="381">
        <v>229</v>
      </c>
      <c r="G35" s="388">
        <v>215</v>
      </c>
      <c r="H35" s="600" t="s">
        <v>233</v>
      </c>
      <c r="I35" s="363" t="s">
        <v>52</v>
      </c>
      <c r="J35" s="367">
        <v>48</v>
      </c>
      <c r="K35" s="381">
        <v>47</v>
      </c>
      <c r="L35" s="381">
        <v>46</v>
      </c>
      <c r="M35" s="381">
        <v>42</v>
      </c>
      <c r="N35" s="396">
        <v>39</v>
      </c>
      <c r="O35" s="375"/>
    </row>
    <row r="36" spans="1:26">
      <c r="A36" s="591"/>
      <c r="B36" s="364" t="s">
        <v>216</v>
      </c>
      <c r="C36" s="367">
        <v>122</v>
      </c>
      <c r="D36" s="381">
        <v>106</v>
      </c>
      <c r="E36" s="381">
        <v>95</v>
      </c>
      <c r="F36" s="381">
        <v>75</v>
      </c>
      <c r="G36" s="388">
        <v>90</v>
      </c>
      <c r="H36" s="601"/>
      <c r="I36" s="364" t="s">
        <v>216</v>
      </c>
      <c r="J36" s="367">
        <v>22</v>
      </c>
      <c r="K36" s="381">
        <v>17</v>
      </c>
      <c r="L36" s="381">
        <v>16</v>
      </c>
      <c r="M36" s="381">
        <v>14</v>
      </c>
      <c r="N36" s="396">
        <v>13</v>
      </c>
      <c r="O36" s="375"/>
    </row>
    <row r="37" spans="1:26" ht="14.25" customHeight="1">
      <c r="A37" s="591"/>
      <c r="B37" s="365" t="s">
        <v>217</v>
      </c>
      <c r="C37" s="368">
        <v>53</v>
      </c>
      <c r="D37" s="382">
        <v>48.4</v>
      </c>
      <c r="E37" s="382">
        <v>42</v>
      </c>
      <c r="F37" s="382">
        <v>32.799999999999997</v>
      </c>
      <c r="G37" s="389">
        <v>41.9</v>
      </c>
      <c r="H37" s="602"/>
      <c r="I37" s="365" t="s">
        <v>217</v>
      </c>
      <c r="J37" s="368">
        <v>45.8</v>
      </c>
      <c r="K37" s="382">
        <v>36.200000000000003</v>
      </c>
      <c r="L37" s="382">
        <v>34.799999999999997</v>
      </c>
      <c r="M37" s="382">
        <v>33.299999999999997</v>
      </c>
      <c r="N37" s="397">
        <v>33.299999999999997</v>
      </c>
      <c r="O37" s="377"/>
      <c r="P37" s="402"/>
      <c r="Q37" s="402"/>
      <c r="R37" s="402"/>
      <c r="S37" s="402"/>
      <c r="T37" s="402"/>
      <c r="V37" s="402"/>
      <c r="W37" s="402"/>
      <c r="X37" s="402"/>
      <c r="Y37" s="402"/>
      <c r="Z37" s="402"/>
    </row>
    <row r="38" spans="1:26" ht="14.25" customHeight="1">
      <c r="A38" s="591" t="s">
        <v>234</v>
      </c>
      <c r="B38" s="363" t="s">
        <v>52</v>
      </c>
      <c r="C38" s="367">
        <v>174</v>
      </c>
      <c r="D38" s="381">
        <v>168</v>
      </c>
      <c r="E38" s="381">
        <v>180</v>
      </c>
      <c r="F38" s="381">
        <v>178</v>
      </c>
      <c r="G38" s="388">
        <v>166</v>
      </c>
      <c r="H38" s="597" t="s">
        <v>235</v>
      </c>
      <c r="I38" s="363" t="s">
        <v>52</v>
      </c>
      <c r="J38" s="367">
        <v>36</v>
      </c>
      <c r="K38" s="381">
        <v>39</v>
      </c>
      <c r="L38" s="381">
        <v>40</v>
      </c>
      <c r="M38" s="381">
        <v>41</v>
      </c>
      <c r="N38" s="396">
        <v>41</v>
      </c>
      <c r="O38" s="373"/>
    </row>
    <row r="39" spans="1:26">
      <c r="A39" s="591"/>
      <c r="B39" s="364" t="s">
        <v>216</v>
      </c>
      <c r="C39" s="367">
        <v>85</v>
      </c>
      <c r="D39" s="381">
        <v>72</v>
      </c>
      <c r="E39" s="381">
        <v>58</v>
      </c>
      <c r="F39" s="381">
        <v>38</v>
      </c>
      <c r="G39" s="388">
        <v>63</v>
      </c>
      <c r="H39" s="598"/>
      <c r="I39" s="364" t="s">
        <v>216</v>
      </c>
      <c r="J39" s="367">
        <v>15</v>
      </c>
      <c r="K39" s="381">
        <v>14</v>
      </c>
      <c r="L39" s="381">
        <v>11</v>
      </c>
      <c r="M39" s="381">
        <v>10</v>
      </c>
      <c r="N39" s="396">
        <v>14</v>
      </c>
      <c r="O39" s="375"/>
    </row>
    <row r="40" spans="1:26">
      <c r="A40" s="591"/>
      <c r="B40" s="365" t="s">
        <v>217</v>
      </c>
      <c r="C40" s="368">
        <v>48.9</v>
      </c>
      <c r="D40" s="382">
        <v>42.9</v>
      </c>
      <c r="E40" s="382">
        <v>32.200000000000003</v>
      </c>
      <c r="F40" s="382">
        <v>21.3</v>
      </c>
      <c r="G40" s="389">
        <v>38</v>
      </c>
      <c r="H40" s="599"/>
      <c r="I40" s="365" t="s">
        <v>217</v>
      </c>
      <c r="J40" s="368">
        <v>41.7</v>
      </c>
      <c r="K40" s="382">
        <v>35.9</v>
      </c>
      <c r="L40" s="382">
        <v>27.5</v>
      </c>
      <c r="M40" s="382">
        <v>24.4</v>
      </c>
      <c r="N40" s="397">
        <v>34.1</v>
      </c>
      <c r="O40" s="375"/>
      <c r="P40" s="402"/>
      <c r="Q40" s="402"/>
      <c r="R40" s="402"/>
      <c r="S40" s="402"/>
      <c r="T40" s="402"/>
      <c r="V40" s="402"/>
      <c r="W40" s="402"/>
      <c r="X40" s="402"/>
      <c r="Y40" s="402"/>
      <c r="Z40" s="402"/>
    </row>
    <row r="41" spans="1:26" ht="13.5" customHeight="1">
      <c r="A41" s="591" t="s">
        <v>237</v>
      </c>
      <c r="B41" s="363" t="s">
        <v>52</v>
      </c>
      <c r="C41" s="367">
        <v>207</v>
      </c>
      <c r="D41" s="381">
        <v>201</v>
      </c>
      <c r="E41" s="381">
        <v>197</v>
      </c>
      <c r="F41" s="381">
        <v>191</v>
      </c>
      <c r="G41" s="388">
        <v>184</v>
      </c>
      <c r="H41" s="592" t="s">
        <v>238</v>
      </c>
      <c r="I41" s="363" t="s">
        <v>52</v>
      </c>
      <c r="J41" s="367">
        <v>105</v>
      </c>
      <c r="K41" s="381">
        <v>97</v>
      </c>
      <c r="L41" s="381">
        <v>101</v>
      </c>
      <c r="M41" s="381">
        <v>99</v>
      </c>
      <c r="N41" s="396">
        <v>96</v>
      </c>
      <c r="O41" s="379"/>
    </row>
    <row r="42" spans="1:26">
      <c r="A42" s="591"/>
      <c r="B42" s="364" t="s">
        <v>216</v>
      </c>
      <c r="C42" s="367">
        <v>112</v>
      </c>
      <c r="D42" s="381">
        <v>112</v>
      </c>
      <c r="E42" s="381">
        <v>76</v>
      </c>
      <c r="F42" s="381">
        <v>69</v>
      </c>
      <c r="G42" s="388">
        <v>80</v>
      </c>
      <c r="H42" s="593"/>
      <c r="I42" s="364" t="s">
        <v>216</v>
      </c>
      <c r="J42" s="367">
        <v>70</v>
      </c>
      <c r="K42" s="381">
        <v>57</v>
      </c>
      <c r="L42" s="381">
        <v>48</v>
      </c>
      <c r="M42" s="381">
        <v>30</v>
      </c>
      <c r="N42" s="396">
        <v>32</v>
      </c>
      <c r="O42" s="379"/>
    </row>
    <row r="43" spans="1:26">
      <c r="A43" s="591"/>
      <c r="B43" s="365" t="s">
        <v>217</v>
      </c>
      <c r="C43" s="368">
        <v>54.1</v>
      </c>
      <c r="D43" s="382">
        <v>55.7</v>
      </c>
      <c r="E43" s="382">
        <v>38.6</v>
      </c>
      <c r="F43" s="382">
        <v>36.1</v>
      </c>
      <c r="G43" s="389">
        <v>43.5</v>
      </c>
      <c r="H43" s="594"/>
      <c r="I43" s="365" t="s">
        <v>217</v>
      </c>
      <c r="J43" s="368">
        <v>66.7</v>
      </c>
      <c r="K43" s="382">
        <v>58.8</v>
      </c>
      <c r="L43" s="382">
        <v>47.5</v>
      </c>
      <c r="M43" s="382">
        <v>30.3</v>
      </c>
      <c r="N43" s="397">
        <v>33.299999999999997</v>
      </c>
      <c r="O43" s="379"/>
      <c r="P43" s="402"/>
      <c r="Q43" s="402"/>
      <c r="R43" s="402"/>
      <c r="S43" s="402"/>
      <c r="T43" s="402"/>
      <c r="V43" s="402"/>
      <c r="W43" s="402"/>
      <c r="X43" s="402"/>
      <c r="Y43" s="402"/>
      <c r="Z43" s="402"/>
    </row>
    <row r="44" spans="1:26">
      <c r="A44" s="591" t="s">
        <v>239</v>
      </c>
      <c r="B44" s="363" t="s">
        <v>52</v>
      </c>
      <c r="C44" s="367">
        <v>487</v>
      </c>
      <c r="D44" s="381">
        <v>472</v>
      </c>
      <c r="E44" s="381">
        <v>463</v>
      </c>
      <c r="F44" s="381">
        <v>460</v>
      </c>
      <c r="G44" s="388">
        <v>437</v>
      </c>
      <c r="H44" s="592" t="s">
        <v>192</v>
      </c>
      <c r="I44" s="363" t="s">
        <v>52</v>
      </c>
      <c r="J44" s="367">
        <v>2749</v>
      </c>
      <c r="K44" s="381">
        <v>2775</v>
      </c>
      <c r="L44" s="381">
        <v>2843</v>
      </c>
      <c r="M44" s="381">
        <v>2954</v>
      </c>
      <c r="N44" s="396">
        <v>2954</v>
      </c>
      <c r="O44" s="379"/>
    </row>
    <row r="45" spans="1:26">
      <c r="A45" s="591"/>
      <c r="B45" s="364" t="s">
        <v>216</v>
      </c>
      <c r="C45" s="367">
        <v>216</v>
      </c>
      <c r="D45" s="381">
        <v>193</v>
      </c>
      <c r="E45" s="381">
        <v>151</v>
      </c>
      <c r="F45" s="381">
        <v>112</v>
      </c>
      <c r="G45" s="388">
        <v>143</v>
      </c>
      <c r="H45" s="593"/>
      <c r="I45" s="364" t="s">
        <v>216</v>
      </c>
      <c r="J45" s="367">
        <v>879</v>
      </c>
      <c r="K45" s="381">
        <v>886</v>
      </c>
      <c r="L45" s="381">
        <v>747</v>
      </c>
      <c r="M45" s="381">
        <v>677</v>
      </c>
      <c r="N45" s="396">
        <v>868</v>
      </c>
      <c r="O45" s="379"/>
    </row>
    <row r="46" spans="1:26">
      <c r="A46" s="591"/>
      <c r="B46" s="365" t="s">
        <v>217</v>
      </c>
      <c r="C46" s="369">
        <v>44.4</v>
      </c>
      <c r="D46" s="383">
        <v>40.9</v>
      </c>
      <c r="E46" s="383">
        <v>32.6</v>
      </c>
      <c r="F46" s="383">
        <v>24.3</v>
      </c>
      <c r="G46" s="390">
        <v>32.700000000000003</v>
      </c>
      <c r="H46" s="594"/>
      <c r="I46" s="365" t="s">
        <v>217</v>
      </c>
      <c r="J46" s="369">
        <v>32</v>
      </c>
      <c r="K46" s="383">
        <v>31.9</v>
      </c>
      <c r="L46" s="383">
        <v>26.3</v>
      </c>
      <c r="M46" s="383">
        <v>22.9</v>
      </c>
      <c r="N46" s="398">
        <v>29.4</v>
      </c>
      <c r="O46" s="379"/>
      <c r="P46" s="402"/>
      <c r="Q46" s="402"/>
      <c r="R46" s="402"/>
      <c r="S46" s="402"/>
      <c r="T46" s="402"/>
      <c r="V46" s="402"/>
      <c r="W46" s="402"/>
      <c r="X46" s="402"/>
      <c r="Y46" s="402"/>
      <c r="Z46" s="402"/>
    </row>
    <row r="47" spans="1:26">
      <c r="A47" s="362"/>
      <c r="B47" s="362"/>
      <c r="C47" s="370"/>
      <c r="D47" s="370"/>
      <c r="E47" s="370"/>
      <c r="F47" s="370"/>
      <c r="G47" s="370"/>
      <c r="H47" s="595" t="s">
        <v>141</v>
      </c>
      <c r="I47" s="363" t="s">
        <v>52</v>
      </c>
      <c r="J47" s="391">
        <v>7091</v>
      </c>
      <c r="K47" s="392">
        <v>7017</v>
      </c>
      <c r="L47" s="392">
        <v>7039</v>
      </c>
      <c r="M47" s="392">
        <v>7094</v>
      </c>
      <c r="N47" s="399">
        <v>6902</v>
      </c>
      <c r="O47" s="379"/>
      <c r="V47" s="404"/>
      <c r="W47" s="404"/>
      <c r="X47" s="404"/>
      <c r="Y47" s="404"/>
      <c r="Z47" s="404"/>
    </row>
    <row r="48" spans="1:26">
      <c r="A48" s="362"/>
      <c r="B48" s="362"/>
      <c r="C48" s="370"/>
      <c r="D48" s="370"/>
      <c r="E48" s="370"/>
      <c r="F48" s="370"/>
      <c r="G48" s="370"/>
      <c r="H48" s="595"/>
      <c r="I48" s="364" t="s">
        <v>216</v>
      </c>
      <c r="J48" s="367">
        <v>2941</v>
      </c>
      <c r="K48" s="381">
        <v>2861</v>
      </c>
      <c r="L48" s="381">
        <v>2230</v>
      </c>
      <c r="M48" s="381">
        <v>1833</v>
      </c>
      <c r="N48" s="396">
        <v>2321</v>
      </c>
      <c r="O48" s="379"/>
      <c r="V48" s="404"/>
      <c r="W48" s="404"/>
      <c r="X48" s="404"/>
      <c r="Y48" s="404"/>
      <c r="Z48" s="404"/>
    </row>
    <row r="49" spans="1:26">
      <c r="A49" s="362"/>
      <c r="B49" s="362"/>
      <c r="C49" s="371"/>
      <c r="D49" s="371"/>
      <c r="E49" s="371"/>
      <c r="F49" s="371"/>
      <c r="G49" s="371"/>
      <c r="H49" s="595"/>
      <c r="I49" s="365" t="s">
        <v>217</v>
      </c>
      <c r="J49" s="369">
        <v>41.5</v>
      </c>
      <c r="K49" s="383">
        <v>40.799999999999997</v>
      </c>
      <c r="L49" s="383">
        <v>31.7</v>
      </c>
      <c r="M49" s="383">
        <v>25.8</v>
      </c>
      <c r="N49" s="398">
        <v>33.6</v>
      </c>
      <c r="O49" s="379"/>
      <c r="V49" s="402"/>
      <c r="W49" s="402"/>
      <c r="X49" s="402"/>
      <c r="Y49" s="402"/>
      <c r="Z49" s="402"/>
    </row>
    <row r="50" spans="1:26">
      <c r="A50" s="362"/>
      <c r="B50" s="362"/>
      <c r="C50" s="362"/>
      <c r="D50" s="362"/>
      <c r="E50" s="362"/>
      <c r="F50" s="362"/>
      <c r="G50" s="362"/>
      <c r="H50" s="362"/>
      <c r="I50" s="362"/>
      <c r="J50" s="362"/>
      <c r="K50" s="393"/>
      <c r="L50" s="394"/>
      <c r="M50" s="362"/>
      <c r="N50" s="400" t="s">
        <v>5</v>
      </c>
      <c r="O50" s="379"/>
      <c r="P50" s="379"/>
      <c r="Q50" s="375"/>
      <c r="R50" s="375"/>
      <c r="V50" s="402"/>
      <c r="W50" s="402"/>
      <c r="X50" s="402"/>
      <c r="Y50" s="402"/>
      <c r="Z50" s="402"/>
    </row>
    <row r="51" spans="1:26">
      <c r="O51" s="384"/>
      <c r="P51" s="376"/>
      <c r="Q51" s="376"/>
      <c r="R51" s="376"/>
    </row>
    <row r="52" spans="1:26">
      <c r="O52" s="375"/>
      <c r="P52" s="375"/>
      <c r="Q52" s="375"/>
      <c r="R52" s="384"/>
    </row>
    <row r="53" spans="1:26">
      <c r="H53" s="375"/>
      <c r="I53" s="384"/>
      <c r="O53" s="375"/>
      <c r="P53" s="375"/>
      <c r="Q53" s="375"/>
      <c r="R53" s="403"/>
    </row>
    <row r="54" spans="1:26">
      <c r="H54" s="375"/>
      <c r="I54" s="384"/>
      <c r="O54" s="384"/>
      <c r="P54" s="589"/>
      <c r="Q54" s="589"/>
      <c r="R54" s="403"/>
    </row>
    <row r="55" spans="1:26">
      <c r="H55" s="375"/>
      <c r="I55" s="384"/>
      <c r="O55" s="384"/>
      <c r="P55" s="589"/>
      <c r="Q55" s="589"/>
      <c r="R55" s="403"/>
    </row>
    <row r="56" spans="1:26">
      <c r="H56" s="375"/>
      <c r="I56" s="384"/>
      <c r="O56" s="375"/>
      <c r="P56" s="375"/>
      <c r="Q56" s="375"/>
      <c r="R56" s="403"/>
    </row>
    <row r="57" spans="1:26">
      <c r="H57" s="375"/>
      <c r="I57" s="384"/>
      <c r="O57" s="384"/>
      <c r="P57" s="590"/>
      <c r="Q57" s="590"/>
      <c r="R57" s="403"/>
    </row>
    <row r="58" spans="1:26">
      <c r="H58" s="375"/>
      <c r="I58" s="384"/>
      <c r="O58" s="384"/>
      <c r="P58" s="590"/>
      <c r="Q58" s="590"/>
      <c r="R58" s="403"/>
    </row>
    <row r="59" spans="1:26">
      <c r="H59" s="375"/>
      <c r="I59" s="384"/>
      <c r="O59" s="375"/>
      <c r="P59" s="379"/>
      <c r="Q59" s="379"/>
      <c r="R59" s="403"/>
    </row>
    <row r="60" spans="1:26">
      <c r="H60" s="375"/>
      <c r="I60" s="384"/>
      <c r="O60" s="384"/>
      <c r="P60" s="589"/>
      <c r="Q60" s="589"/>
      <c r="R60" s="403"/>
    </row>
    <row r="61" spans="1:26">
      <c r="H61" s="375"/>
      <c r="I61" s="384"/>
      <c r="O61" s="384"/>
      <c r="P61" s="589"/>
      <c r="Q61" s="589"/>
      <c r="R61" s="403"/>
    </row>
    <row r="62" spans="1:26">
      <c r="H62" s="375"/>
      <c r="I62" s="384"/>
      <c r="O62" s="375"/>
      <c r="P62" s="375"/>
      <c r="Q62" s="375"/>
      <c r="R62" s="403"/>
    </row>
    <row r="63" spans="1:26">
      <c r="H63" s="375"/>
      <c r="I63" s="384"/>
      <c r="O63" s="384"/>
      <c r="P63" s="589"/>
      <c r="Q63" s="589"/>
      <c r="R63" s="403"/>
    </row>
    <row r="64" spans="1:26">
      <c r="H64" s="375"/>
      <c r="I64" s="384"/>
      <c r="O64" s="384"/>
      <c r="P64" s="589"/>
      <c r="Q64" s="589"/>
      <c r="R64" s="403"/>
    </row>
    <row r="65" spans="8:18">
      <c r="H65" s="375"/>
      <c r="I65" s="384"/>
      <c r="O65" s="375"/>
      <c r="P65" s="375"/>
      <c r="Q65" s="375"/>
      <c r="R65" s="403"/>
    </row>
    <row r="66" spans="8:18">
      <c r="H66" s="375"/>
      <c r="I66" s="384"/>
      <c r="O66" s="384"/>
      <c r="P66" s="589"/>
      <c r="Q66" s="589"/>
      <c r="R66" s="403"/>
    </row>
    <row r="67" spans="8:18">
      <c r="H67" s="375"/>
      <c r="I67" s="384"/>
      <c r="O67" s="384"/>
      <c r="P67" s="589"/>
      <c r="Q67" s="589"/>
      <c r="R67" s="403"/>
    </row>
    <row r="68" spans="8:18">
      <c r="H68" s="375"/>
      <c r="I68" s="384"/>
      <c r="O68" s="375"/>
      <c r="P68" s="375"/>
      <c r="Q68" s="375"/>
      <c r="R68" s="403"/>
    </row>
    <row r="69" spans="8:18">
      <c r="H69" s="384"/>
      <c r="I69" s="384"/>
      <c r="O69" s="384"/>
      <c r="P69" s="384"/>
      <c r="Q69" s="384"/>
      <c r="R69" s="403"/>
    </row>
    <row r="70" spans="8:18">
      <c r="H70" s="384"/>
      <c r="I70" s="384"/>
      <c r="O70" s="384"/>
      <c r="P70" s="384"/>
      <c r="Q70" s="384"/>
      <c r="R70" s="403"/>
    </row>
    <row r="71" spans="8:18">
      <c r="H71" s="375"/>
      <c r="I71" s="375"/>
      <c r="O71" s="384"/>
      <c r="P71" s="384"/>
      <c r="Q71" s="384"/>
      <c r="R71" s="403"/>
    </row>
    <row r="72" spans="8:18">
      <c r="H72" s="375"/>
      <c r="I72" s="589"/>
      <c r="O72" s="384"/>
      <c r="P72" s="384"/>
      <c r="Q72" s="384"/>
      <c r="R72" s="403"/>
    </row>
    <row r="73" spans="8:18">
      <c r="H73" s="375"/>
      <c r="I73" s="589"/>
      <c r="O73" s="384"/>
      <c r="P73" s="384"/>
      <c r="Q73" s="384"/>
      <c r="R73" s="403"/>
    </row>
    <row r="74" spans="8:18">
      <c r="H74" s="375"/>
      <c r="I74" s="589"/>
      <c r="O74" s="384"/>
      <c r="P74" s="384"/>
      <c r="Q74" s="384"/>
      <c r="R74" s="403"/>
    </row>
    <row r="75" spans="8:18">
      <c r="H75" s="375"/>
      <c r="I75" s="589"/>
      <c r="O75" s="384"/>
      <c r="P75" s="384"/>
      <c r="Q75" s="384"/>
      <c r="R75" s="403"/>
    </row>
    <row r="76" spans="8:18">
      <c r="H76" s="379"/>
      <c r="I76" s="589"/>
      <c r="O76" s="384"/>
      <c r="P76" s="384"/>
      <c r="Q76" s="384"/>
      <c r="R76" s="403"/>
    </row>
    <row r="77" spans="8:18">
      <c r="H77" s="379"/>
      <c r="I77" s="589"/>
      <c r="O77" s="384"/>
      <c r="P77" s="384"/>
      <c r="Q77" s="384"/>
      <c r="R77" s="403"/>
    </row>
    <row r="78" spans="8:18">
      <c r="H78" s="379"/>
      <c r="I78" s="589"/>
      <c r="O78" s="384"/>
      <c r="P78" s="384"/>
      <c r="Q78" s="384"/>
      <c r="R78" s="403"/>
    </row>
    <row r="79" spans="8:18">
      <c r="H79" s="379"/>
      <c r="I79" s="589"/>
      <c r="O79" s="384"/>
      <c r="P79" s="384"/>
      <c r="Q79" s="384"/>
      <c r="R79" s="403"/>
    </row>
    <row r="80" spans="8:18">
      <c r="H80" s="375"/>
      <c r="I80" s="589"/>
      <c r="O80" s="384"/>
      <c r="P80" s="384"/>
      <c r="Q80" s="384"/>
      <c r="R80" s="403"/>
    </row>
    <row r="81" spans="3:18">
      <c r="H81" s="375"/>
      <c r="I81" s="589"/>
      <c r="O81" s="384"/>
      <c r="P81" s="384"/>
      <c r="Q81" s="384"/>
      <c r="R81" s="403"/>
    </row>
    <row r="95" spans="3:18" ht="17.25">
      <c r="C95" s="372"/>
      <c r="D95" s="384"/>
      <c r="E95" s="384"/>
    </row>
    <row r="96" spans="3:18" ht="14.25">
      <c r="C96" s="373"/>
      <c r="D96" s="385"/>
      <c r="E96" s="384"/>
    </row>
    <row r="97" spans="3:5" ht="14.25">
      <c r="C97" s="374"/>
      <c r="D97" s="386"/>
      <c r="E97" s="384"/>
    </row>
    <row r="98" spans="3:5" ht="14.25">
      <c r="C98" s="375"/>
      <c r="D98" s="386"/>
      <c r="E98" s="384"/>
    </row>
    <row r="99" spans="3:5" ht="14.25">
      <c r="C99" s="375"/>
      <c r="D99" s="386"/>
      <c r="E99" s="384"/>
    </row>
    <row r="100" spans="3:5" ht="14.25">
      <c r="C100" s="375"/>
      <c r="D100" s="386"/>
      <c r="E100" s="384"/>
    </row>
    <row r="101" spans="3:5" ht="14.25">
      <c r="C101" s="375"/>
      <c r="D101" s="386"/>
      <c r="E101" s="384"/>
    </row>
    <row r="102" spans="3:5" ht="14.25">
      <c r="C102" s="375"/>
      <c r="D102" s="386"/>
      <c r="E102" s="384"/>
    </row>
    <row r="103" spans="3:5" ht="14.25">
      <c r="C103" s="375"/>
      <c r="D103" s="386"/>
      <c r="E103" s="384"/>
    </row>
    <row r="104" spans="3:5" ht="14.25">
      <c r="C104" s="375"/>
      <c r="D104" s="386"/>
      <c r="E104" s="384"/>
    </row>
    <row r="105" spans="3:5" ht="14.25">
      <c r="C105" s="375"/>
      <c r="D105" s="386"/>
      <c r="E105" s="384"/>
    </row>
    <row r="106" spans="3:5" ht="14.25">
      <c r="C106" s="375"/>
      <c r="D106" s="386"/>
      <c r="E106" s="384"/>
    </row>
    <row r="107" spans="3:5" ht="14.25">
      <c r="C107" s="375"/>
      <c r="D107" s="386"/>
      <c r="E107" s="384"/>
    </row>
    <row r="108" spans="3:5" ht="14.25">
      <c r="C108" s="375"/>
      <c r="D108" s="386"/>
      <c r="E108" s="384"/>
    </row>
    <row r="109" spans="3:5" ht="14.25">
      <c r="C109" s="375"/>
      <c r="D109" s="386"/>
      <c r="E109" s="384"/>
    </row>
    <row r="110" spans="3:5" ht="14.25">
      <c r="C110" s="376"/>
      <c r="D110" s="386"/>
      <c r="E110" s="384"/>
    </row>
    <row r="111" spans="3:5" ht="14.25">
      <c r="C111" s="375"/>
      <c r="D111" s="386"/>
      <c r="E111" s="384"/>
    </row>
    <row r="112" spans="3:5" ht="14.25">
      <c r="C112" s="375"/>
      <c r="D112" s="386"/>
      <c r="E112" s="384"/>
    </row>
    <row r="113" spans="3:5" ht="17.25">
      <c r="C113" s="377"/>
      <c r="D113" s="386"/>
      <c r="E113" s="384"/>
    </row>
    <row r="114" spans="3:5" ht="14.25">
      <c r="C114" s="374"/>
      <c r="D114" s="386"/>
      <c r="E114" s="384"/>
    </row>
    <row r="115" spans="3:5" ht="14.25">
      <c r="C115" s="375"/>
      <c r="D115" s="386"/>
      <c r="E115" s="384"/>
    </row>
    <row r="116" spans="3:5" ht="14.25">
      <c r="C116" s="375"/>
      <c r="D116" s="386"/>
      <c r="E116" s="384"/>
    </row>
    <row r="117" spans="3:5" ht="14.25">
      <c r="C117" s="378"/>
      <c r="D117" s="386"/>
      <c r="E117" s="384"/>
    </row>
    <row r="118" spans="3:5" ht="14.25">
      <c r="C118" s="378"/>
      <c r="D118" s="386"/>
      <c r="E118" s="384"/>
    </row>
    <row r="119" spans="3:5" ht="14.25">
      <c r="C119" s="378"/>
      <c r="D119" s="386"/>
      <c r="E119" s="384"/>
    </row>
    <row r="120" spans="3:5" ht="14.25">
      <c r="C120" s="378"/>
      <c r="D120" s="386"/>
      <c r="E120" s="384"/>
    </row>
    <row r="121" spans="3:5" ht="14.25">
      <c r="C121" s="378"/>
      <c r="D121" s="386"/>
      <c r="E121" s="384"/>
    </row>
    <row r="122" spans="3:5" ht="14.25">
      <c r="C122" s="378"/>
      <c r="D122" s="386"/>
      <c r="E122" s="384"/>
    </row>
    <row r="123" spans="3:5" ht="14.25">
      <c r="C123" s="378"/>
      <c r="D123" s="386"/>
      <c r="E123" s="384"/>
    </row>
    <row r="124" spans="3:5" ht="14.25">
      <c r="C124" s="378"/>
      <c r="D124" s="386"/>
      <c r="E124" s="384"/>
    </row>
    <row r="125" spans="3:5" ht="14.25">
      <c r="C125" s="378"/>
      <c r="D125" s="386"/>
      <c r="E125" s="384"/>
    </row>
    <row r="126" spans="3:5" ht="14.25">
      <c r="C126" s="378"/>
      <c r="D126" s="386"/>
      <c r="E126" s="384"/>
    </row>
    <row r="127" spans="3:5" ht="14.25">
      <c r="C127" s="376"/>
      <c r="D127" s="386"/>
      <c r="E127" s="384"/>
    </row>
    <row r="128" spans="3:5" ht="14.25">
      <c r="C128" s="375"/>
      <c r="D128" s="386"/>
      <c r="E128" s="384"/>
    </row>
    <row r="129" spans="3:5" ht="17.25">
      <c r="C129" s="377"/>
      <c r="D129" s="377"/>
      <c r="E129" s="377"/>
    </row>
    <row r="130" spans="3:5" ht="14.25">
      <c r="C130" s="373"/>
      <c r="D130" s="386"/>
      <c r="E130" s="374"/>
    </row>
    <row r="131" spans="3:5">
      <c r="C131" s="375"/>
      <c r="D131" s="375"/>
      <c r="E131" s="375"/>
    </row>
    <row r="132" spans="3:5">
      <c r="C132" s="375"/>
      <c r="D132" s="375"/>
      <c r="E132" s="375"/>
    </row>
    <row r="133" spans="3:5">
      <c r="C133" s="379"/>
      <c r="D133" s="375"/>
      <c r="E133" s="375"/>
    </row>
    <row r="134" spans="3:5">
      <c r="C134" s="379"/>
      <c r="D134" s="375"/>
      <c r="E134" s="375"/>
    </row>
    <row r="135" spans="3:5">
      <c r="C135" s="379"/>
      <c r="D135" s="375"/>
      <c r="E135" s="375"/>
    </row>
    <row r="136" spans="3:5">
      <c r="C136" s="379"/>
      <c r="D136" s="375"/>
      <c r="E136" s="375"/>
    </row>
    <row r="137" spans="3:5">
      <c r="C137" s="379"/>
      <c r="D137" s="375"/>
      <c r="E137" s="375"/>
    </row>
    <row r="138" spans="3:5">
      <c r="C138" s="379"/>
      <c r="D138" s="375"/>
      <c r="E138" s="375"/>
    </row>
    <row r="139" spans="3:5">
      <c r="C139" s="379"/>
      <c r="D139" s="375"/>
      <c r="E139" s="375"/>
    </row>
    <row r="140" spans="3:5">
      <c r="C140" s="379"/>
      <c r="D140" s="375"/>
      <c r="E140" s="375"/>
    </row>
    <row r="141" spans="3:5">
      <c r="C141" s="379"/>
      <c r="D141" s="375"/>
      <c r="E141" s="375"/>
    </row>
  </sheetData>
  <mergeCells count="54">
    <mergeCell ref="A1:N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A5:A7"/>
    <mergeCell ref="H5:H7"/>
    <mergeCell ref="A8:A10"/>
    <mergeCell ref="H8:H10"/>
    <mergeCell ref="A11:A13"/>
    <mergeCell ref="H11:H13"/>
    <mergeCell ref="A14:A16"/>
    <mergeCell ref="H14:H16"/>
    <mergeCell ref="A17:A19"/>
    <mergeCell ref="H17:H19"/>
    <mergeCell ref="A20:A22"/>
    <mergeCell ref="H20:H22"/>
    <mergeCell ref="A23:A25"/>
    <mergeCell ref="H23:H25"/>
    <mergeCell ref="A26:A28"/>
    <mergeCell ref="H26:H28"/>
    <mergeCell ref="A29:A31"/>
    <mergeCell ref="H29:H31"/>
    <mergeCell ref="A32:A34"/>
    <mergeCell ref="H32:H34"/>
    <mergeCell ref="A35:A37"/>
    <mergeCell ref="H35:H37"/>
    <mergeCell ref="A38:A40"/>
    <mergeCell ref="H38:H40"/>
    <mergeCell ref="A41:A43"/>
    <mergeCell ref="H41:H43"/>
    <mergeCell ref="A44:A46"/>
    <mergeCell ref="H44:H46"/>
    <mergeCell ref="H47:H49"/>
    <mergeCell ref="P54:Q55"/>
    <mergeCell ref="P57:Q58"/>
    <mergeCell ref="P60:Q61"/>
    <mergeCell ref="P63:Q64"/>
    <mergeCell ref="P66:Q67"/>
    <mergeCell ref="I72:I73"/>
    <mergeCell ref="I74:I75"/>
    <mergeCell ref="I76:I77"/>
    <mergeCell ref="I78:I79"/>
    <mergeCell ref="I80:I81"/>
  </mergeCells>
  <phoneticPr fontId="3"/>
  <pageMargins left="0.25" right="0.25" top="0.75" bottom="0.75" header="0.3" footer="0.3"/>
  <pageSetup paperSize="9" scale="69" pageOrder="overThenDown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view="pageBreakPreview" topLeftCell="A22" zoomScale="85" zoomScaleSheetLayoutView="85" workbookViewId="0">
      <selection activeCell="A61" sqref="A61:XFD62"/>
    </sheetView>
  </sheetViews>
  <sheetFormatPr defaultRowHeight="13.5"/>
  <cols>
    <col min="1" max="1" width="13" style="148" customWidth="1"/>
    <col min="2" max="10" width="9" style="148" customWidth="1"/>
    <col min="11" max="12" width="16.625" style="148" customWidth="1"/>
    <col min="13" max="13" width="9" style="148" customWidth="1"/>
    <col min="14" max="16384" width="9" style="148"/>
  </cols>
  <sheetData>
    <row r="1" spans="1:7" ht="17.25">
      <c r="A1" s="401"/>
      <c r="B1" s="401"/>
      <c r="C1" s="401"/>
      <c r="D1" s="401"/>
      <c r="E1" s="401"/>
      <c r="F1" s="401"/>
      <c r="G1" s="401"/>
    </row>
    <row r="2" spans="1:7" ht="17.25">
      <c r="A2" s="319"/>
      <c r="B2" s="319"/>
      <c r="C2" s="319"/>
      <c r="D2" s="319"/>
      <c r="E2" s="319"/>
      <c r="F2" s="319"/>
      <c r="G2" s="319"/>
    </row>
    <row r="3" spans="1:7" ht="17.25">
      <c r="A3" s="587" t="s">
        <v>95</v>
      </c>
      <c r="B3" s="587"/>
      <c r="C3" s="587"/>
      <c r="D3" s="587"/>
      <c r="E3" s="587"/>
      <c r="F3" s="384"/>
      <c r="G3" s="403"/>
    </row>
    <row r="4" spans="1:7" ht="14.25">
      <c r="F4" s="420"/>
      <c r="G4" s="403"/>
    </row>
    <row r="5" spans="1:7" ht="14.25">
      <c r="E5" s="418" t="s">
        <v>241</v>
      </c>
      <c r="F5" s="421"/>
      <c r="G5" s="403"/>
    </row>
    <row r="6" spans="1:7" ht="14.25">
      <c r="A6" s="405" t="s">
        <v>18</v>
      </c>
      <c r="B6" s="644" t="s">
        <v>58</v>
      </c>
      <c r="C6" s="625"/>
      <c r="D6" s="624" t="s">
        <v>242</v>
      </c>
      <c r="E6" s="625"/>
      <c r="F6" s="421"/>
      <c r="G6" s="403"/>
    </row>
    <row r="7" spans="1:7" ht="14.25">
      <c r="A7" s="406" t="s">
        <v>49</v>
      </c>
      <c r="B7" s="645"/>
      <c r="C7" s="627"/>
      <c r="D7" s="626"/>
      <c r="E7" s="627"/>
      <c r="F7" s="421"/>
      <c r="G7" s="403"/>
    </row>
    <row r="8" spans="1:7" ht="14.25">
      <c r="A8" s="646" t="s">
        <v>261</v>
      </c>
      <c r="B8" s="647">
        <v>42.8</v>
      </c>
      <c r="C8" s="631"/>
      <c r="D8" s="631">
        <v>39.1</v>
      </c>
      <c r="E8" s="632"/>
      <c r="F8" s="421"/>
      <c r="G8" s="403"/>
    </row>
    <row r="9" spans="1:7" ht="14.25">
      <c r="A9" s="636"/>
      <c r="B9" s="638"/>
      <c r="C9" s="620"/>
      <c r="D9" s="620"/>
      <c r="E9" s="621"/>
      <c r="F9" s="421"/>
      <c r="G9" s="403"/>
    </row>
    <row r="10" spans="1:7" ht="14.25">
      <c r="A10" s="614">
        <v>30</v>
      </c>
      <c r="B10" s="638">
        <v>41.5</v>
      </c>
      <c r="C10" s="620"/>
      <c r="D10" s="620">
        <v>39.299999999999997</v>
      </c>
      <c r="E10" s="621"/>
      <c r="F10" s="421"/>
      <c r="G10" s="403"/>
    </row>
    <row r="11" spans="1:7" ht="14.25">
      <c r="A11" s="636"/>
      <c r="B11" s="638"/>
      <c r="C11" s="620"/>
      <c r="D11" s="620"/>
      <c r="E11" s="621"/>
      <c r="F11" s="421"/>
      <c r="G11" s="403"/>
    </row>
    <row r="12" spans="1:7" ht="14.25">
      <c r="A12" s="636">
        <v>31</v>
      </c>
      <c r="B12" s="638">
        <v>40.799999999999997</v>
      </c>
      <c r="C12" s="620"/>
      <c r="D12" s="620">
        <v>38.6</v>
      </c>
      <c r="E12" s="621"/>
      <c r="F12" s="421"/>
      <c r="G12" s="403"/>
    </row>
    <row r="13" spans="1:7" ht="14.25">
      <c r="A13" s="636"/>
      <c r="B13" s="638"/>
      <c r="C13" s="620"/>
      <c r="D13" s="620"/>
      <c r="E13" s="621"/>
      <c r="F13" s="421"/>
      <c r="G13" s="403"/>
    </row>
    <row r="14" spans="1:7" ht="14.25">
      <c r="A14" s="636" t="s">
        <v>115</v>
      </c>
      <c r="B14" s="638">
        <v>31.1</v>
      </c>
      <c r="C14" s="620"/>
      <c r="D14" s="620">
        <v>32.1</v>
      </c>
      <c r="E14" s="621"/>
      <c r="F14" s="421"/>
      <c r="G14" s="403"/>
    </row>
    <row r="15" spans="1:7" ht="14.25">
      <c r="A15" s="636"/>
      <c r="B15" s="638"/>
      <c r="C15" s="620"/>
      <c r="D15" s="620"/>
      <c r="E15" s="621"/>
      <c r="F15" s="421"/>
      <c r="G15" s="403"/>
    </row>
    <row r="16" spans="1:7" ht="14.25">
      <c r="A16" s="636">
        <v>3</v>
      </c>
      <c r="B16" s="638">
        <v>25.8</v>
      </c>
      <c r="C16" s="620"/>
      <c r="D16" s="620">
        <v>32.799999999999997</v>
      </c>
      <c r="E16" s="621"/>
      <c r="F16" s="421"/>
      <c r="G16" s="403"/>
    </row>
    <row r="17" spans="1:10" ht="14.25">
      <c r="A17" s="636"/>
      <c r="B17" s="638"/>
      <c r="C17" s="620"/>
      <c r="D17" s="620"/>
      <c r="E17" s="621"/>
      <c r="F17" s="421"/>
      <c r="G17" s="403"/>
    </row>
    <row r="18" spans="1:10" ht="14.25">
      <c r="A18" s="636">
        <v>4</v>
      </c>
      <c r="B18" s="638">
        <v>33.6</v>
      </c>
      <c r="C18" s="620"/>
      <c r="D18" s="620">
        <v>34.5</v>
      </c>
      <c r="E18" s="621"/>
      <c r="F18" s="421"/>
      <c r="G18" s="403"/>
    </row>
    <row r="19" spans="1:10">
      <c r="A19" s="637"/>
      <c r="B19" s="639"/>
      <c r="C19" s="622"/>
      <c r="D19" s="622"/>
      <c r="E19" s="623"/>
      <c r="J19" s="416"/>
    </row>
    <row r="20" spans="1:10" ht="14.25">
      <c r="A20" s="407"/>
      <c r="B20" s="414"/>
      <c r="C20" s="414"/>
      <c r="D20" s="414"/>
      <c r="E20" s="400" t="s">
        <v>5</v>
      </c>
      <c r="F20" s="421"/>
      <c r="G20" s="403"/>
    </row>
    <row r="21" spans="1:10" ht="14.25">
      <c r="A21" s="408"/>
      <c r="B21" s="153"/>
      <c r="C21" s="416"/>
      <c r="D21" s="416"/>
      <c r="E21" s="375"/>
      <c r="F21" s="421"/>
      <c r="G21" s="403"/>
    </row>
    <row r="22" spans="1:10" ht="14.25">
      <c r="A22" s="375"/>
      <c r="B22" s="373"/>
      <c r="C22" s="375"/>
      <c r="D22" s="373"/>
      <c r="E22" s="375"/>
      <c r="F22" s="421"/>
      <c r="G22" s="403"/>
    </row>
    <row r="23" spans="1:10" ht="17.25">
      <c r="A23" s="587" t="s">
        <v>296</v>
      </c>
      <c r="B23" s="587"/>
      <c r="C23" s="587"/>
      <c r="D23" s="587"/>
      <c r="E23" s="587"/>
      <c r="F23" s="421"/>
      <c r="G23" s="403"/>
    </row>
    <row r="24" spans="1:10" ht="14.25">
      <c r="E24" s="418" t="s">
        <v>241</v>
      </c>
      <c r="F24" s="421"/>
      <c r="G24" s="403"/>
    </row>
    <row r="25" spans="1:10" ht="14.25">
      <c r="A25" s="405" t="s">
        <v>18</v>
      </c>
      <c r="B25" s="624" t="s">
        <v>58</v>
      </c>
      <c r="C25" s="625"/>
      <c r="D25" s="624" t="s">
        <v>242</v>
      </c>
      <c r="E25" s="625"/>
      <c r="F25" s="421"/>
      <c r="G25" s="403"/>
    </row>
    <row r="26" spans="1:10" ht="14.25">
      <c r="A26" s="409" t="s">
        <v>49</v>
      </c>
      <c r="B26" s="640"/>
      <c r="C26" s="641"/>
      <c r="D26" s="640"/>
      <c r="E26" s="641"/>
      <c r="F26" s="421"/>
      <c r="G26" s="403"/>
    </row>
    <row r="27" spans="1:10" ht="14.25">
      <c r="A27" s="628" t="s">
        <v>261</v>
      </c>
      <c r="B27" s="629">
        <v>73.3</v>
      </c>
      <c r="C27" s="630"/>
      <c r="D27" s="630">
        <v>60</v>
      </c>
      <c r="E27" s="635"/>
      <c r="F27" s="421"/>
      <c r="G27" s="403"/>
    </row>
    <row r="28" spans="1:10" ht="12.75" customHeight="1">
      <c r="A28" s="614"/>
      <c r="B28" s="616"/>
      <c r="C28" s="617"/>
      <c r="D28" s="617"/>
      <c r="E28" s="633"/>
      <c r="F28" s="421"/>
      <c r="G28" s="403"/>
    </row>
    <row r="29" spans="1:10" ht="14.25">
      <c r="A29" s="614">
        <v>30</v>
      </c>
      <c r="B29" s="616">
        <v>67.900000000000006</v>
      </c>
      <c r="C29" s="617"/>
      <c r="D29" s="617">
        <v>63.8</v>
      </c>
      <c r="E29" s="633"/>
      <c r="F29" s="421"/>
      <c r="G29" s="403"/>
    </row>
    <row r="30" spans="1:10" ht="14.25">
      <c r="A30" s="614"/>
      <c r="B30" s="616"/>
      <c r="C30" s="617"/>
      <c r="D30" s="617"/>
      <c r="E30" s="633"/>
      <c r="F30" s="421"/>
      <c r="G30" s="403"/>
    </row>
    <row r="31" spans="1:10" ht="14.25">
      <c r="A31" s="614">
        <v>31</v>
      </c>
      <c r="B31" s="616">
        <v>68</v>
      </c>
      <c r="C31" s="617"/>
      <c r="D31" s="617">
        <v>67.2</v>
      </c>
      <c r="E31" s="633"/>
      <c r="F31" s="421"/>
      <c r="G31" s="403"/>
    </row>
    <row r="32" spans="1:10" ht="14.25">
      <c r="A32" s="614"/>
      <c r="B32" s="616"/>
      <c r="C32" s="617"/>
      <c r="D32" s="617"/>
      <c r="E32" s="633"/>
      <c r="F32" s="421"/>
      <c r="G32" s="403"/>
    </row>
    <row r="33" spans="1:10" ht="14.25">
      <c r="A33" s="614" t="s">
        <v>115</v>
      </c>
      <c r="B33" s="616">
        <v>68.5</v>
      </c>
      <c r="C33" s="617"/>
      <c r="D33" s="617">
        <v>61.3</v>
      </c>
      <c r="E33" s="633"/>
      <c r="F33" s="421"/>
      <c r="G33" s="403"/>
    </row>
    <row r="34" spans="1:10" ht="14.25">
      <c r="A34" s="614"/>
      <c r="B34" s="616"/>
      <c r="C34" s="617"/>
      <c r="D34" s="617"/>
      <c r="E34" s="633"/>
      <c r="F34" s="421"/>
      <c r="G34" s="403"/>
    </row>
    <row r="35" spans="1:10" ht="14.25">
      <c r="A35" s="614">
        <v>3</v>
      </c>
      <c r="B35" s="616">
        <v>62.2</v>
      </c>
      <c r="C35" s="617"/>
      <c r="D35" s="617">
        <v>62.3</v>
      </c>
      <c r="E35" s="633"/>
      <c r="F35" s="421"/>
      <c r="G35" s="403"/>
    </row>
    <row r="36" spans="1:10" ht="14.25">
      <c r="A36" s="614"/>
      <c r="B36" s="616"/>
      <c r="C36" s="617"/>
      <c r="D36" s="617"/>
      <c r="E36" s="633"/>
      <c r="F36" s="421"/>
      <c r="G36" s="403"/>
    </row>
    <row r="37" spans="1:10" ht="14.25">
      <c r="A37" s="614">
        <v>4</v>
      </c>
      <c r="B37" s="616">
        <v>74.7</v>
      </c>
      <c r="C37" s="617"/>
      <c r="D37" s="617">
        <v>61.9</v>
      </c>
      <c r="E37" s="633"/>
      <c r="F37" s="421"/>
      <c r="G37" s="403"/>
    </row>
    <row r="38" spans="1:10">
      <c r="A38" s="615"/>
      <c r="B38" s="618"/>
      <c r="C38" s="619"/>
      <c r="D38" s="619"/>
      <c r="E38" s="634"/>
      <c r="F38" s="408"/>
      <c r="G38" s="153"/>
      <c r="H38" s="416"/>
      <c r="I38" s="416"/>
      <c r="J38" s="416"/>
    </row>
    <row r="39" spans="1:10" ht="14.25">
      <c r="A39" s="407"/>
      <c r="B39" s="414"/>
      <c r="C39" s="414"/>
      <c r="D39" s="414"/>
      <c r="E39" s="400" t="s">
        <v>5</v>
      </c>
      <c r="F39" s="421"/>
      <c r="G39" s="403"/>
    </row>
    <row r="40" spans="1:10" ht="14.25">
      <c r="A40" s="642"/>
      <c r="B40" s="642"/>
      <c r="C40" s="642"/>
      <c r="D40" s="642"/>
      <c r="E40" s="642"/>
      <c r="F40" s="421"/>
      <c r="G40" s="403"/>
    </row>
    <row r="41" spans="1:10" ht="14.25">
      <c r="A41" s="410"/>
      <c r="B41" s="410"/>
      <c r="C41" s="410"/>
      <c r="D41" s="410"/>
      <c r="E41" s="410"/>
      <c r="F41" s="421"/>
      <c r="G41" s="403"/>
    </row>
    <row r="42" spans="1:10" ht="17.25">
      <c r="A42" s="587" t="s">
        <v>228</v>
      </c>
      <c r="B42" s="587"/>
      <c r="C42" s="587"/>
      <c r="D42" s="587"/>
      <c r="E42" s="587"/>
      <c r="F42" s="587"/>
      <c r="G42" s="587"/>
    </row>
    <row r="43" spans="1:10" ht="14.25">
      <c r="F43" s="421"/>
      <c r="G43" s="418" t="s">
        <v>241</v>
      </c>
    </row>
    <row r="44" spans="1:10">
      <c r="A44" s="405" t="s">
        <v>18</v>
      </c>
      <c r="B44" s="624" t="s">
        <v>58</v>
      </c>
      <c r="C44" s="625"/>
      <c r="D44" s="624" t="s">
        <v>242</v>
      </c>
      <c r="E44" s="625"/>
      <c r="F44" s="624" t="s">
        <v>243</v>
      </c>
      <c r="G44" s="625"/>
    </row>
    <row r="45" spans="1:10">
      <c r="A45" s="406" t="s">
        <v>49</v>
      </c>
      <c r="B45" s="626"/>
      <c r="C45" s="627"/>
      <c r="D45" s="626"/>
      <c r="E45" s="627"/>
      <c r="F45" s="626"/>
      <c r="G45" s="627"/>
    </row>
    <row r="46" spans="1:10">
      <c r="A46" s="628" t="s">
        <v>261</v>
      </c>
      <c r="B46" s="629">
        <v>35.5</v>
      </c>
      <c r="C46" s="630"/>
      <c r="D46" s="630">
        <v>37.700000000000003</v>
      </c>
      <c r="E46" s="630"/>
      <c r="F46" s="631">
        <v>28.8</v>
      </c>
      <c r="G46" s="632"/>
    </row>
    <row r="47" spans="1:10">
      <c r="A47" s="614"/>
      <c r="B47" s="616"/>
      <c r="C47" s="617"/>
      <c r="D47" s="617"/>
      <c r="E47" s="617"/>
      <c r="F47" s="620"/>
      <c r="G47" s="621"/>
    </row>
    <row r="48" spans="1:10">
      <c r="A48" s="614">
        <v>30</v>
      </c>
      <c r="B48" s="616">
        <v>35.6</v>
      </c>
      <c r="C48" s="617"/>
      <c r="D48" s="617">
        <v>38.5</v>
      </c>
      <c r="E48" s="617"/>
      <c r="F48" s="620">
        <v>29.5</v>
      </c>
      <c r="G48" s="621"/>
    </row>
    <row r="49" spans="1:7">
      <c r="A49" s="614"/>
      <c r="B49" s="616"/>
      <c r="C49" s="617"/>
      <c r="D49" s="617"/>
      <c r="E49" s="617"/>
      <c r="F49" s="620"/>
      <c r="G49" s="621"/>
    </row>
    <row r="50" spans="1:7">
      <c r="A50" s="614">
        <v>31</v>
      </c>
      <c r="B50" s="616">
        <v>35.5</v>
      </c>
      <c r="C50" s="617"/>
      <c r="D50" s="617">
        <v>39.6</v>
      </c>
      <c r="E50" s="617"/>
      <c r="F50" s="620">
        <v>30.1</v>
      </c>
      <c r="G50" s="621"/>
    </row>
    <row r="51" spans="1:7">
      <c r="A51" s="614"/>
      <c r="B51" s="616"/>
      <c r="C51" s="617"/>
      <c r="D51" s="617"/>
      <c r="E51" s="617"/>
      <c r="F51" s="620"/>
      <c r="G51" s="621"/>
    </row>
    <row r="52" spans="1:7">
      <c r="A52" s="614" t="s">
        <v>115</v>
      </c>
      <c r="B52" s="616">
        <v>38.299999999999997</v>
      </c>
      <c r="C52" s="617"/>
      <c r="D52" s="617">
        <v>42</v>
      </c>
      <c r="E52" s="617"/>
      <c r="F52" s="620">
        <v>32.1</v>
      </c>
      <c r="G52" s="621"/>
    </row>
    <row r="53" spans="1:7">
      <c r="A53" s="614"/>
      <c r="B53" s="616"/>
      <c r="C53" s="617"/>
      <c r="D53" s="617"/>
      <c r="E53" s="617"/>
      <c r="F53" s="620"/>
      <c r="G53" s="621"/>
    </row>
    <row r="54" spans="1:7">
      <c r="A54" s="614">
        <v>3</v>
      </c>
      <c r="B54" s="616">
        <v>39.200000000000003</v>
      </c>
      <c r="C54" s="617"/>
      <c r="D54" s="617">
        <v>41.3</v>
      </c>
      <c r="E54" s="617"/>
      <c r="F54" s="620">
        <v>31.8</v>
      </c>
      <c r="G54" s="621"/>
    </row>
    <row r="55" spans="1:7">
      <c r="A55" s="614"/>
      <c r="B55" s="616"/>
      <c r="C55" s="617"/>
      <c r="D55" s="617"/>
      <c r="E55" s="617"/>
      <c r="F55" s="620"/>
      <c r="G55" s="621"/>
    </row>
    <row r="56" spans="1:7">
      <c r="A56" s="614">
        <v>4</v>
      </c>
      <c r="B56" s="616">
        <v>36.4</v>
      </c>
      <c r="C56" s="617"/>
      <c r="D56" s="617">
        <v>40.6</v>
      </c>
      <c r="E56" s="617"/>
      <c r="F56" s="620">
        <v>31.5</v>
      </c>
      <c r="G56" s="621"/>
    </row>
    <row r="57" spans="1:7">
      <c r="A57" s="615"/>
      <c r="B57" s="618"/>
      <c r="C57" s="619"/>
      <c r="D57" s="619"/>
      <c r="E57" s="619"/>
      <c r="F57" s="622"/>
      <c r="G57" s="623"/>
    </row>
    <row r="58" spans="1:7">
      <c r="A58" s="384"/>
      <c r="B58" s="415"/>
      <c r="C58" s="415"/>
      <c r="D58" s="415"/>
      <c r="E58" s="419"/>
      <c r="F58" s="419"/>
      <c r="G58" s="419" t="s">
        <v>5</v>
      </c>
    </row>
    <row r="59" spans="1:7">
      <c r="B59" s="411"/>
      <c r="C59" s="643"/>
      <c r="D59" s="643"/>
      <c r="E59" s="589"/>
      <c r="F59" s="589"/>
      <c r="G59" s="403"/>
    </row>
    <row r="60" spans="1:7">
      <c r="A60" s="411"/>
      <c r="B60" s="411"/>
      <c r="C60" s="417"/>
      <c r="D60" s="417"/>
      <c r="E60" s="375"/>
      <c r="F60" s="375"/>
      <c r="G60" s="403"/>
    </row>
    <row r="61" spans="1:7">
      <c r="A61" s="412"/>
      <c r="B61" s="384"/>
      <c r="C61" s="384"/>
      <c r="D61" s="384"/>
      <c r="E61" s="384"/>
      <c r="F61" s="384"/>
      <c r="G61" s="403"/>
    </row>
    <row r="62" spans="1:7">
      <c r="A62" s="413"/>
      <c r="B62" s="384"/>
      <c r="C62" s="384"/>
      <c r="D62" s="384"/>
      <c r="E62" s="384"/>
      <c r="F62" s="384"/>
      <c r="G62" s="403"/>
    </row>
    <row r="63" spans="1:7">
      <c r="B63" s="375"/>
      <c r="C63" s="375"/>
      <c r="D63" s="375"/>
      <c r="E63" s="375"/>
      <c r="F63" s="375"/>
      <c r="G63" s="403"/>
    </row>
    <row r="64" spans="1:7">
      <c r="B64" s="589"/>
      <c r="C64" s="589"/>
      <c r="D64" s="589"/>
      <c r="E64" s="590"/>
      <c r="F64" s="590"/>
      <c r="G64" s="403"/>
    </row>
    <row r="65" spans="1:7">
      <c r="A65" s="384"/>
      <c r="B65" s="589"/>
      <c r="C65" s="589"/>
      <c r="D65" s="589"/>
      <c r="E65" s="590"/>
      <c r="F65" s="590"/>
      <c r="G65" s="403"/>
    </row>
    <row r="66" spans="1:7">
      <c r="A66" s="384"/>
      <c r="B66" s="375"/>
      <c r="C66" s="375"/>
      <c r="D66" s="375"/>
      <c r="E66" s="379"/>
      <c r="F66" s="379"/>
      <c r="G66" s="403"/>
    </row>
    <row r="67" spans="1:7">
      <c r="A67" s="384"/>
      <c r="B67" s="589"/>
      <c r="C67" s="589"/>
      <c r="D67" s="589"/>
      <c r="E67" s="589"/>
      <c r="F67" s="589"/>
      <c r="G67" s="403"/>
    </row>
    <row r="68" spans="1:7">
      <c r="A68" s="384"/>
      <c r="B68" s="589"/>
      <c r="C68" s="589"/>
      <c r="D68" s="589"/>
      <c r="E68" s="589"/>
      <c r="F68" s="589"/>
      <c r="G68" s="403"/>
    </row>
    <row r="69" spans="1:7">
      <c r="A69" s="384"/>
      <c r="B69" s="375"/>
      <c r="C69" s="375"/>
      <c r="D69" s="375"/>
      <c r="E69" s="375"/>
      <c r="F69" s="375"/>
      <c r="G69" s="403"/>
    </row>
    <row r="70" spans="1:7">
      <c r="A70" s="384"/>
      <c r="B70" s="589"/>
      <c r="C70" s="589"/>
      <c r="D70" s="589"/>
      <c r="E70" s="589"/>
      <c r="F70" s="589"/>
      <c r="G70" s="403"/>
    </row>
    <row r="71" spans="1:7">
      <c r="A71" s="384"/>
      <c r="B71" s="589"/>
      <c r="C71" s="589"/>
      <c r="D71" s="589"/>
      <c r="E71" s="589"/>
      <c r="F71" s="589"/>
      <c r="G71" s="403"/>
    </row>
    <row r="72" spans="1:7">
      <c r="A72" s="384"/>
      <c r="B72" s="375"/>
      <c r="C72" s="375"/>
      <c r="D72" s="375"/>
      <c r="E72" s="375"/>
      <c r="F72" s="375"/>
      <c r="G72" s="403"/>
    </row>
    <row r="73" spans="1:7">
      <c r="A73" s="384"/>
      <c r="B73" s="589"/>
      <c r="C73" s="589"/>
      <c r="D73" s="589"/>
      <c r="E73" s="589"/>
      <c r="F73" s="589"/>
      <c r="G73" s="403"/>
    </row>
    <row r="74" spans="1:7">
      <c r="A74" s="384"/>
      <c r="B74" s="589"/>
      <c r="C74" s="589"/>
      <c r="D74" s="589"/>
      <c r="E74" s="589"/>
      <c r="F74" s="589"/>
      <c r="G74" s="403"/>
    </row>
    <row r="75" spans="1:7">
      <c r="A75" s="384"/>
      <c r="B75" s="375"/>
      <c r="C75" s="375"/>
      <c r="D75" s="375"/>
      <c r="E75" s="375"/>
      <c r="F75" s="375"/>
      <c r="G75" s="403"/>
    </row>
    <row r="76" spans="1:7">
      <c r="A76" s="384"/>
      <c r="B76" s="384"/>
      <c r="C76" s="384"/>
      <c r="D76" s="384"/>
      <c r="E76" s="384"/>
      <c r="F76" s="384"/>
      <c r="G76" s="403"/>
    </row>
    <row r="77" spans="1:7">
      <c r="A77" s="384"/>
      <c r="B77" s="384"/>
      <c r="C77" s="384"/>
      <c r="D77" s="384"/>
      <c r="E77" s="384"/>
      <c r="F77" s="384"/>
      <c r="G77" s="403"/>
    </row>
    <row r="78" spans="1:7">
      <c r="A78" s="375"/>
      <c r="B78" s="384"/>
      <c r="C78" s="384"/>
      <c r="D78" s="384"/>
      <c r="E78" s="384"/>
      <c r="F78" s="384"/>
      <c r="G78" s="403"/>
    </row>
    <row r="79" spans="1:7">
      <c r="A79" s="589"/>
      <c r="B79" s="384"/>
      <c r="C79" s="384"/>
      <c r="D79" s="384"/>
      <c r="E79" s="384"/>
      <c r="F79" s="384"/>
      <c r="G79" s="403"/>
    </row>
    <row r="80" spans="1:7">
      <c r="A80" s="589"/>
      <c r="B80" s="384"/>
      <c r="C80" s="384"/>
      <c r="D80" s="384"/>
      <c r="E80" s="384"/>
      <c r="F80" s="384"/>
      <c r="G80" s="403"/>
    </row>
    <row r="81" spans="1:7">
      <c r="A81" s="589"/>
      <c r="B81" s="384"/>
      <c r="C81" s="384"/>
      <c r="D81" s="384"/>
      <c r="E81" s="384"/>
      <c r="F81" s="384"/>
      <c r="G81" s="403"/>
    </row>
    <row r="82" spans="1:7">
      <c r="A82" s="589"/>
      <c r="B82" s="384"/>
      <c r="C82" s="384"/>
      <c r="D82" s="384"/>
      <c r="E82" s="384"/>
      <c r="F82" s="384"/>
      <c r="G82" s="403"/>
    </row>
    <row r="83" spans="1:7">
      <c r="A83" s="589"/>
      <c r="B83" s="384"/>
      <c r="C83" s="384"/>
      <c r="D83" s="384"/>
      <c r="E83" s="384"/>
      <c r="F83" s="384"/>
      <c r="G83" s="403"/>
    </row>
    <row r="84" spans="1:7">
      <c r="A84" s="589"/>
      <c r="B84" s="384"/>
      <c r="C84" s="384"/>
      <c r="D84" s="384"/>
      <c r="E84" s="384"/>
      <c r="F84" s="384"/>
      <c r="G84" s="403"/>
    </row>
    <row r="85" spans="1:7">
      <c r="A85" s="589"/>
      <c r="B85" s="384"/>
      <c r="C85" s="384"/>
      <c r="D85" s="384"/>
      <c r="E85" s="384"/>
      <c r="F85" s="384"/>
      <c r="G85" s="403"/>
    </row>
    <row r="86" spans="1:7">
      <c r="A86" s="589"/>
      <c r="B86" s="384"/>
      <c r="C86" s="384"/>
      <c r="D86" s="384"/>
      <c r="E86" s="384"/>
      <c r="F86" s="384"/>
      <c r="G86" s="403"/>
    </row>
    <row r="87" spans="1:7">
      <c r="A87" s="589"/>
      <c r="B87" s="384"/>
      <c r="C87" s="384"/>
      <c r="D87" s="384"/>
      <c r="E87" s="384"/>
      <c r="F87" s="384"/>
      <c r="G87" s="403"/>
    </row>
    <row r="88" spans="1:7">
      <c r="A88" s="589"/>
      <c r="B88" s="384"/>
      <c r="C88" s="384"/>
      <c r="D88" s="384"/>
      <c r="E88" s="384"/>
      <c r="F88" s="384"/>
      <c r="G88" s="403"/>
    </row>
  </sheetData>
  <mergeCells count="90">
    <mergeCell ref="A3:E3"/>
    <mergeCell ref="A23:E23"/>
    <mergeCell ref="A40:E40"/>
    <mergeCell ref="A42:G42"/>
    <mergeCell ref="C59:D59"/>
    <mergeCell ref="E59:F59"/>
    <mergeCell ref="B6:C7"/>
    <mergeCell ref="D6:E7"/>
    <mergeCell ref="A8:A9"/>
    <mergeCell ref="B8:C9"/>
    <mergeCell ref="D8:E9"/>
    <mergeCell ref="A10:A11"/>
    <mergeCell ref="B10:C11"/>
    <mergeCell ref="D10:E11"/>
    <mergeCell ref="A12:A13"/>
    <mergeCell ref="B12:C13"/>
    <mergeCell ref="D12:E13"/>
    <mergeCell ref="A14:A15"/>
    <mergeCell ref="B14:C15"/>
    <mergeCell ref="D14:E15"/>
    <mergeCell ref="A16:A17"/>
    <mergeCell ref="B16:C17"/>
    <mergeCell ref="D16:E17"/>
    <mergeCell ref="A18:A19"/>
    <mergeCell ref="B18:C19"/>
    <mergeCell ref="D18:E19"/>
    <mergeCell ref="B25:C26"/>
    <mergeCell ref="D25:E26"/>
    <mergeCell ref="A27:A28"/>
    <mergeCell ref="B27:C28"/>
    <mergeCell ref="D27:E28"/>
    <mergeCell ref="A29:A30"/>
    <mergeCell ref="B29:C30"/>
    <mergeCell ref="D29:E30"/>
    <mergeCell ref="A31:A32"/>
    <mergeCell ref="B31:C32"/>
    <mergeCell ref="D31:E32"/>
    <mergeCell ref="A33:A34"/>
    <mergeCell ref="B33:C34"/>
    <mergeCell ref="D33:E34"/>
    <mergeCell ref="A35:A36"/>
    <mergeCell ref="B35:C36"/>
    <mergeCell ref="D35:E36"/>
    <mergeCell ref="A37:A38"/>
    <mergeCell ref="B37:C38"/>
    <mergeCell ref="D37:E38"/>
    <mergeCell ref="B44:C45"/>
    <mergeCell ref="D44:E45"/>
    <mergeCell ref="F44:G45"/>
    <mergeCell ref="A46:A47"/>
    <mergeCell ref="B46:C47"/>
    <mergeCell ref="D46:E47"/>
    <mergeCell ref="F46:G47"/>
    <mergeCell ref="A48:A49"/>
    <mergeCell ref="B48:C49"/>
    <mergeCell ref="D48:E49"/>
    <mergeCell ref="F48:G49"/>
    <mergeCell ref="A50:A51"/>
    <mergeCell ref="B50:C51"/>
    <mergeCell ref="D50:E51"/>
    <mergeCell ref="F50:G51"/>
    <mergeCell ref="A52:A53"/>
    <mergeCell ref="B52:C53"/>
    <mergeCell ref="D52:E53"/>
    <mergeCell ref="F52:G53"/>
    <mergeCell ref="A54:A55"/>
    <mergeCell ref="B54:C55"/>
    <mergeCell ref="D54:E55"/>
    <mergeCell ref="F54:G55"/>
    <mergeCell ref="A56:A57"/>
    <mergeCell ref="B56:C57"/>
    <mergeCell ref="D56:E57"/>
    <mergeCell ref="F56:G57"/>
    <mergeCell ref="B64:B65"/>
    <mergeCell ref="C64:D65"/>
    <mergeCell ref="E64:F65"/>
    <mergeCell ref="E73:F74"/>
    <mergeCell ref="A79:A80"/>
    <mergeCell ref="A81:A82"/>
    <mergeCell ref="B67:B68"/>
    <mergeCell ref="C67:D68"/>
    <mergeCell ref="E67:F68"/>
    <mergeCell ref="B70:B71"/>
    <mergeCell ref="C70:D71"/>
    <mergeCell ref="E70:F71"/>
    <mergeCell ref="A83:A84"/>
    <mergeCell ref="A85:A86"/>
    <mergeCell ref="A87:A88"/>
    <mergeCell ref="B73:B74"/>
    <mergeCell ref="C73:D74"/>
  </mergeCells>
  <phoneticPr fontId="3"/>
  <printOptions horizontalCentered="1"/>
  <pageMargins left="0.70866141732283472" right="0.70866141732283472" top="0.55118110236220474" bottom="0.55118110236220474" header="0.31496062992125984" footer="0.31496062992125984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showGridLines="0" view="pageBreakPreview" zoomScale="130" zoomScaleSheetLayoutView="130" workbookViewId="0">
      <selection activeCell="H14" sqref="H14"/>
    </sheetView>
  </sheetViews>
  <sheetFormatPr defaultRowHeight="12"/>
  <cols>
    <col min="1" max="1" width="13.125" style="153" customWidth="1"/>
    <col min="2" max="4" width="26.125" style="153" customWidth="1"/>
    <col min="5" max="5" width="9" style="153" customWidth="1"/>
    <col min="6" max="16384" width="9" style="153"/>
  </cols>
  <sheetData>
    <row r="1" spans="1:4" ht="7.5" customHeight="1"/>
    <row r="2" spans="1:4" ht="17.25">
      <c r="A2" s="587" t="s">
        <v>21</v>
      </c>
      <c r="B2" s="587"/>
      <c r="C2" s="587"/>
      <c r="D2" s="587"/>
    </row>
    <row r="3" spans="1:4" ht="18" customHeight="1">
      <c r="D3" s="299" t="s">
        <v>156</v>
      </c>
    </row>
    <row r="4" spans="1:4" s="152" customFormat="1" ht="21" customHeight="1">
      <c r="A4" s="340" t="s">
        <v>297</v>
      </c>
      <c r="B4" s="340" t="s">
        <v>42</v>
      </c>
      <c r="C4" s="340" t="s">
        <v>298</v>
      </c>
      <c r="D4" s="340" t="s">
        <v>130</v>
      </c>
    </row>
    <row r="5" spans="1:4" ht="21" hidden="1" customHeight="1">
      <c r="A5" s="159" t="s">
        <v>109</v>
      </c>
      <c r="B5" s="320">
        <v>221</v>
      </c>
      <c r="C5" s="422">
        <v>144</v>
      </c>
      <c r="D5" s="339">
        <v>365</v>
      </c>
    </row>
    <row r="6" spans="1:4" ht="21" hidden="1" customHeight="1">
      <c r="A6" s="157" t="s">
        <v>111</v>
      </c>
      <c r="B6" s="321">
        <v>217</v>
      </c>
      <c r="C6" s="152">
        <v>146</v>
      </c>
      <c r="D6" s="341">
        <v>363</v>
      </c>
    </row>
    <row r="7" spans="1:4" ht="21" hidden="1" customHeight="1">
      <c r="A7" s="159" t="s">
        <v>112</v>
      </c>
      <c r="B7" s="320">
        <v>185</v>
      </c>
      <c r="C7" s="422">
        <v>139</v>
      </c>
      <c r="D7" s="339">
        <v>324</v>
      </c>
    </row>
    <row r="8" spans="1:4" ht="21" hidden="1" customHeight="1">
      <c r="A8" s="157">
        <v>13</v>
      </c>
      <c r="B8" s="321">
        <v>216</v>
      </c>
      <c r="C8" s="152">
        <v>156</v>
      </c>
      <c r="D8" s="341">
        <v>372</v>
      </c>
    </row>
    <row r="9" spans="1:4" ht="21" hidden="1" customHeight="1">
      <c r="A9" s="157">
        <v>14</v>
      </c>
      <c r="B9" s="321">
        <v>200</v>
      </c>
      <c r="C9" s="152">
        <v>117</v>
      </c>
      <c r="D9" s="341">
        <v>317</v>
      </c>
    </row>
    <row r="10" spans="1:4" ht="21" customHeight="1">
      <c r="A10" s="157" t="s">
        <v>245</v>
      </c>
      <c r="B10" s="321">
        <v>285</v>
      </c>
      <c r="C10" s="152">
        <v>131</v>
      </c>
      <c r="D10" s="341">
        <v>416</v>
      </c>
    </row>
    <row r="11" spans="1:4" ht="21" customHeight="1">
      <c r="A11" s="157">
        <v>26</v>
      </c>
      <c r="B11" s="321">
        <v>312</v>
      </c>
      <c r="C11" s="152">
        <v>109</v>
      </c>
      <c r="D11" s="341">
        <v>421</v>
      </c>
    </row>
    <row r="12" spans="1:4" ht="21" customHeight="1">
      <c r="A12" s="157">
        <v>27</v>
      </c>
      <c r="B12" s="321">
        <v>293</v>
      </c>
      <c r="C12" s="152">
        <v>114</v>
      </c>
      <c r="D12" s="341">
        <v>407</v>
      </c>
    </row>
    <row r="13" spans="1:4" ht="21" customHeight="1">
      <c r="A13" s="157">
        <v>28</v>
      </c>
      <c r="B13" s="321">
        <v>307</v>
      </c>
      <c r="C13" s="152">
        <v>198</v>
      </c>
      <c r="D13" s="341">
        <v>505</v>
      </c>
    </row>
    <row r="14" spans="1:4" ht="21" customHeight="1">
      <c r="A14" s="157">
        <v>29</v>
      </c>
      <c r="B14" s="321">
        <v>326</v>
      </c>
      <c r="C14" s="204">
        <v>289</v>
      </c>
      <c r="D14" s="341">
        <v>615</v>
      </c>
    </row>
    <row r="15" spans="1:4" ht="21" customHeight="1">
      <c r="A15" s="157">
        <v>30</v>
      </c>
      <c r="B15" s="321">
        <v>338</v>
      </c>
      <c r="C15" s="204">
        <v>311</v>
      </c>
      <c r="D15" s="341">
        <v>350</v>
      </c>
    </row>
    <row r="16" spans="1:4" ht="21" customHeight="1">
      <c r="A16" s="157" t="s">
        <v>257</v>
      </c>
      <c r="B16" s="321">
        <v>329</v>
      </c>
      <c r="C16" s="204">
        <v>326</v>
      </c>
      <c r="D16" s="341">
        <v>655</v>
      </c>
    </row>
    <row r="17" spans="1:4" ht="21" customHeight="1">
      <c r="A17" s="157">
        <v>2</v>
      </c>
      <c r="B17" s="321">
        <v>346</v>
      </c>
      <c r="C17" s="204">
        <v>314</v>
      </c>
      <c r="D17" s="341">
        <v>660</v>
      </c>
    </row>
    <row r="18" spans="1:4" ht="21" customHeight="1">
      <c r="A18" s="157">
        <v>3</v>
      </c>
      <c r="B18" s="321">
        <v>408</v>
      </c>
      <c r="C18" s="204">
        <v>328</v>
      </c>
      <c r="D18" s="341">
        <v>736</v>
      </c>
    </row>
    <row r="19" spans="1:4" ht="21" customHeight="1">
      <c r="A19" s="167">
        <v>4</v>
      </c>
      <c r="B19" s="322">
        <v>460</v>
      </c>
      <c r="C19" s="423">
        <v>395</v>
      </c>
      <c r="D19" s="424">
        <v>855</v>
      </c>
    </row>
    <row r="20" spans="1:4" ht="21" customHeight="1">
      <c r="D20" s="299" t="s">
        <v>267</v>
      </c>
    </row>
    <row r="45" spans="1:4" ht="17.25">
      <c r="A45" s="587"/>
      <c r="B45" s="587"/>
      <c r="C45" s="587"/>
      <c r="D45" s="587"/>
    </row>
    <row r="47" spans="1:4">
      <c r="D47" s="299"/>
    </row>
    <row r="48" spans="1:4">
      <c r="A48" s="152"/>
      <c r="B48" s="152"/>
      <c r="C48" s="152"/>
      <c r="D48" s="152"/>
    </row>
    <row r="49" spans="1:4">
      <c r="A49" s="152"/>
      <c r="B49" s="58"/>
      <c r="C49" s="58"/>
      <c r="D49" s="58"/>
    </row>
    <row r="50" spans="1:4">
      <c r="A50" s="152"/>
      <c r="B50" s="58"/>
      <c r="C50" s="58"/>
      <c r="D50" s="58"/>
    </row>
    <row r="51" spans="1:4">
      <c r="A51" s="152"/>
      <c r="B51" s="58"/>
      <c r="C51" s="58"/>
      <c r="D51" s="58"/>
    </row>
    <row r="52" spans="1:4">
      <c r="A52" s="152"/>
      <c r="B52" s="58"/>
      <c r="C52" s="58"/>
      <c r="D52" s="58"/>
    </row>
    <row r="53" spans="1:4">
      <c r="A53" s="152"/>
      <c r="B53" s="58"/>
      <c r="C53" s="58"/>
      <c r="D53" s="58"/>
    </row>
    <row r="54" spans="1:4">
      <c r="A54" s="152"/>
      <c r="B54" s="58"/>
      <c r="C54" s="58"/>
      <c r="D54" s="58"/>
    </row>
    <row r="55" spans="1:4">
      <c r="A55" s="152"/>
      <c r="B55" s="58"/>
      <c r="C55" s="58"/>
      <c r="D55" s="58"/>
    </row>
    <row r="56" spans="1:4">
      <c r="A56" s="152"/>
      <c r="B56" s="58"/>
      <c r="C56" s="58"/>
      <c r="D56" s="58"/>
    </row>
    <row r="57" spans="1:4">
      <c r="A57" s="152"/>
      <c r="B57" s="58"/>
      <c r="C57" s="58"/>
      <c r="D57" s="58"/>
    </row>
    <row r="58" spans="1:4">
      <c r="A58" s="152"/>
      <c r="B58" s="58"/>
      <c r="C58" s="58"/>
      <c r="D58" s="58"/>
    </row>
    <row r="59" spans="1:4">
      <c r="A59" s="152"/>
      <c r="B59" s="58"/>
      <c r="C59" s="58"/>
      <c r="D59" s="58"/>
    </row>
    <row r="60" spans="1:4">
      <c r="A60" s="152"/>
      <c r="B60" s="58"/>
      <c r="C60" s="58"/>
      <c r="D60" s="58"/>
    </row>
    <row r="61" spans="1:4">
      <c r="A61" s="152"/>
      <c r="B61" s="58"/>
      <c r="C61" s="58"/>
      <c r="D61" s="58"/>
    </row>
    <row r="62" spans="1:4">
      <c r="D62" s="299"/>
    </row>
  </sheetData>
  <mergeCells count="2">
    <mergeCell ref="A2:D2"/>
    <mergeCell ref="A45:D45"/>
  </mergeCells>
  <phoneticPr fontId="3"/>
  <pageMargins left="0.7" right="0.7" top="0.75" bottom="0.75" header="0.3" footer="0.3"/>
  <pageSetup paperSize="9" scale="87" orientation="portrait" r:id="rId1"/>
  <rowBreaks count="1" manualBreakCount="1">
    <brk id="73" max="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showGridLines="0" view="pageBreakPreview" zoomScaleNormal="100" zoomScaleSheetLayoutView="100" workbookViewId="0">
      <selection activeCell="H19" sqref="H19"/>
    </sheetView>
  </sheetViews>
  <sheetFormatPr defaultColWidth="10" defaultRowHeight="12"/>
  <cols>
    <col min="1" max="1" width="9.5" style="1" customWidth="1"/>
    <col min="2" max="7" width="13.5" style="1" customWidth="1"/>
    <col min="8" max="16384" width="10" style="1"/>
  </cols>
  <sheetData>
    <row r="1" spans="1:9" ht="21" customHeight="1">
      <c r="A1" s="550" t="s">
        <v>128</v>
      </c>
      <c r="B1" s="550"/>
      <c r="C1" s="550"/>
      <c r="D1" s="550"/>
      <c r="E1" s="550"/>
      <c r="F1" s="550"/>
      <c r="G1" s="550"/>
    </row>
    <row r="2" spans="1:9" ht="18" customHeight="1">
      <c r="A2" s="6"/>
      <c r="B2" s="6"/>
      <c r="C2" s="6"/>
      <c r="D2" s="6"/>
      <c r="E2" s="6"/>
      <c r="F2" s="6"/>
      <c r="G2" s="6"/>
    </row>
    <row r="3" spans="1:9" ht="21" customHeight="1">
      <c r="A3" s="266" t="s">
        <v>94</v>
      </c>
      <c r="B3" s="425" t="s">
        <v>307</v>
      </c>
      <c r="C3" s="428"/>
      <c r="D3" s="431"/>
      <c r="E3" s="425" t="s">
        <v>325</v>
      </c>
      <c r="F3" s="428"/>
      <c r="G3" s="431"/>
    </row>
    <row r="4" spans="1:9" ht="21" customHeight="1">
      <c r="A4" s="267" t="s">
        <v>12</v>
      </c>
      <c r="B4" s="20" t="s">
        <v>326</v>
      </c>
      <c r="C4" s="20" t="s">
        <v>327</v>
      </c>
      <c r="D4" s="20" t="s">
        <v>319</v>
      </c>
      <c r="E4" s="20" t="s">
        <v>326</v>
      </c>
      <c r="F4" s="20" t="s">
        <v>327</v>
      </c>
      <c r="G4" s="20" t="s">
        <v>319</v>
      </c>
    </row>
    <row r="5" spans="1:9" ht="21" hidden="1" customHeight="1">
      <c r="A5" s="159" t="s">
        <v>102</v>
      </c>
      <c r="B5" s="426">
        <v>3513</v>
      </c>
      <c r="C5" s="429">
        <v>292.8</v>
      </c>
      <c r="D5" s="432">
        <v>9.8000000000000007</v>
      </c>
      <c r="E5" s="426">
        <v>12242</v>
      </c>
      <c r="F5" s="429">
        <v>1020</v>
      </c>
      <c r="G5" s="432">
        <v>33.5</v>
      </c>
      <c r="H5" s="92"/>
      <c r="I5" s="92"/>
    </row>
    <row r="6" spans="1:9" ht="21" hidden="1" customHeight="1">
      <c r="A6" s="157" t="s">
        <v>104</v>
      </c>
      <c r="B6" s="427">
        <v>3947</v>
      </c>
      <c r="C6" s="72">
        <v>328.9</v>
      </c>
      <c r="D6" s="433">
        <v>10.9</v>
      </c>
      <c r="E6" s="427">
        <v>13347</v>
      </c>
      <c r="F6" s="72">
        <v>1112.3</v>
      </c>
      <c r="G6" s="433">
        <v>36.6</v>
      </c>
      <c r="H6" s="92"/>
      <c r="I6" s="92"/>
    </row>
    <row r="7" spans="1:9" ht="21" hidden="1" customHeight="1">
      <c r="A7" s="157" t="s">
        <v>106</v>
      </c>
      <c r="B7" s="427">
        <v>3538</v>
      </c>
      <c r="C7" s="72">
        <v>294.89999999999998</v>
      </c>
      <c r="D7" s="433">
        <v>9.6999999999999993</v>
      </c>
      <c r="E7" s="427">
        <v>13568</v>
      </c>
      <c r="F7" s="72">
        <v>1130.7</v>
      </c>
      <c r="G7" s="433">
        <v>37.200000000000003</v>
      </c>
      <c r="H7" s="92"/>
      <c r="I7" s="92"/>
    </row>
    <row r="8" spans="1:9" ht="21" hidden="1" customHeight="1">
      <c r="A8" s="163" t="s">
        <v>123</v>
      </c>
      <c r="B8" s="427">
        <v>4046</v>
      </c>
      <c r="C8" s="72">
        <v>337.2</v>
      </c>
      <c r="D8" s="433">
        <v>11.1</v>
      </c>
      <c r="E8" s="427">
        <v>13444</v>
      </c>
      <c r="F8" s="72">
        <v>1120.3</v>
      </c>
      <c r="G8" s="433">
        <v>36.799999999999997</v>
      </c>
      <c r="H8" s="92"/>
      <c r="I8" s="92"/>
    </row>
    <row r="9" spans="1:9" ht="21" hidden="1" customHeight="1">
      <c r="A9" s="163">
        <v>8</v>
      </c>
      <c r="B9" s="427">
        <v>4173</v>
      </c>
      <c r="C9" s="72">
        <v>347.8</v>
      </c>
      <c r="D9" s="433">
        <v>11.4</v>
      </c>
      <c r="E9" s="427">
        <v>13317</v>
      </c>
      <c r="F9" s="72">
        <v>1109.8</v>
      </c>
      <c r="G9" s="433">
        <v>36.5</v>
      </c>
      <c r="H9" s="92"/>
      <c r="I9" s="92"/>
    </row>
    <row r="10" spans="1:9" ht="21" hidden="1" customHeight="1">
      <c r="A10" s="163">
        <v>9</v>
      </c>
      <c r="B10" s="427">
        <v>3499</v>
      </c>
      <c r="C10" s="72">
        <v>291.60000000000002</v>
      </c>
      <c r="D10" s="433">
        <v>9.6</v>
      </c>
      <c r="E10" s="427">
        <v>14898</v>
      </c>
      <c r="F10" s="72">
        <v>1241.5</v>
      </c>
      <c r="G10" s="433">
        <v>40.799999999999997</v>
      </c>
      <c r="H10" s="92"/>
      <c r="I10" s="92"/>
    </row>
    <row r="11" spans="1:9" ht="21" hidden="1" customHeight="1">
      <c r="A11" s="345" t="s">
        <v>109</v>
      </c>
      <c r="B11" s="427">
        <v>3085</v>
      </c>
      <c r="C11" s="72">
        <v>257.10000000000002</v>
      </c>
      <c r="D11" s="433">
        <v>8.5</v>
      </c>
      <c r="E11" s="427">
        <v>8880</v>
      </c>
      <c r="F11" s="72">
        <v>740</v>
      </c>
      <c r="G11" s="433">
        <v>24.3</v>
      </c>
      <c r="H11" s="92"/>
      <c r="I11" s="92"/>
    </row>
    <row r="12" spans="1:9" ht="21" hidden="1" customHeight="1">
      <c r="A12" s="157" t="s">
        <v>111</v>
      </c>
      <c r="B12" s="427">
        <v>2894</v>
      </c>
      <c r="C12" s="72">
        <v>241.2</v>
      </c>
      <c r="D12" s="433">
        <v>7.9</v>
      </c>
      <c r="E12" s="427">
        <v>10595</v>
      </c>
      <c r="F12" s="72">
        <v>883.9</v>
      </c>
      <c r="G12" s="433">
        <v>29</v>
      </c>
      <c r="H12" s="92"/>
      <c r="I12" s="92"/>
    </row>
    <row r="13" spans="1:9" ht="21" hidden="1" customHeight="1">
      <c r="A13" s="164" t="s">
        <v>112</v>
      </c>
      <c r="B13" s="426">
        <v>4396</v>
      </c>
      <c r="C13" s="429">
        <v>366.4</v>
      </c>
      <c r="D13" s="432">
        <v>12</v>
      </c>
      <c r="E13" s="426">
        <v>12193</v>
      </c>
      <c r="F13" s="429">
        <v>1016.1</v>
      </c>
      <c r="G13" s="432">
        <v>33.4</v>
      </c>
      <c r="H13" s="92"/>
      <c r="I13" s="92"/>
    </row>
    <row r="14" spans="1:9" ht="21" hidden="1" customHeight="1">
      <c r="A14" s="163">
        <v>13</v>
      </c>
      <c r="B14" s="427">
        <v>5837</v>
      </c>
      <c r="C14" s="72">
        <v>486.4</v>
      </c>
      <c r="D14" s="433">
        <v>16</v>
      </c>
      <c r="E14" s="427">
        <v>12755</v>
      </c>
      <c r="F14" s="72">
        <v>1062.9000000000001</v>
      </c>
      <c r="G14" s="433">
        <v>34.9</v>
      </c>
    </row>
    <row r="15" spans="1:9" ht="21" hidden="1" customHeight="1">
      <c r="A15" s="163">
        <v>14</v>
      </c>
      <c r="B15" s="427">
        <v>5573</v>
      </c>
      <c r="C15" s="72">
        <v>464.4</v>
      </c>
      <c r="D15" s="433">
        <v>15.3</v>
      </c>
      <c r="E15" s="427">
        <v>13616</v>
      </c>
      <c r="F15" s="72">
        <v>1134.7</v>
      </c>
      <c r="G15" s="433">
        <v>37.299999999999997</v>
      </c>
    </row>
    <row r="16" spans="1:9" ht="21" customHeight="1">
      <c r="A16" s="321" t="s">
        <v>245</v>
      </c>
      <c r="B16" s="426">
        <v>7918</v>
      </c>
      <c r="C16" s="429">
        <v>659.83333333333337</v>
      </c>
      <c r="D16" s="432">
        <v>21.693150684931506</v>
      </c>
      <c r="E16" s="426">
        <v>12683</v>
      </c>
      <c r="F16" s="429">
        <v>1056.9166666666667</v>
      </c>
      <c r="G16" s="432">
        <v>34.747945205479454</v>
      </c>
    </row>
    <row r="17" spans="1:8" ht="21" customHeight="1">
      <c r="A17" s="321">
        <v>26</v>
      </c>
      <c r="B17" s="427">
        <v>7137</v>
      </c>
      <c r="C17" s="72">
        <v>594.75</v>
      </c>
      <c r="D17" s="433">
        <v>19.553424657534247</v>
      </c>
      <c r="E17" s="427">
        <v>13021</v>
      </c>
      <c r="F17" s="72">
        <v>1085.0833333333333</v>
      </c>
      <c r="G17" s="433">
        <v>35.673972602739724</v>
      </c>
    </row>
    <row r="18" spans="1:8" ht="21" customHeight="1">
      <c r="A18" s="321">
        <v>27</v>
      </c>
      <c r="B18" s="427">
        <v>8132</v>
      </c>
      <c r="C18" s="72">
        <v>677.66666666666663</v>
      </c>
      <c r="D18" s="433">
        <v>22.218579234972676</v>
      </c>
      <c r="E18" s="427">
        <v>13051</v>
      </c>
      <c r="F18" s="72">
        <v>1087.5833333333333</v>
      </c>
      <c r="G18" s="433">
        <v>35.658469945355193</v>
      </c>
    </row>
    <row r="19" spans="1:8" ht="21" customHeight="1">
      <c r="A19" s="321">
        <v>28</v>
      </c>
      <c r="B19" s="427">
        <v>8353</v>
      </c>
      <c r="C19" s="72">
        <v>696.08333333333337</v>
      </c>
      <c r="D19" s="433">
        <v>22.884931506849316</v>
      </c>
      <c r="E19" s="427">
        <v>13735</v>
      </c>
      <c r="F19" s="72">
        <v>1144.5833333333333</v>
      </c>
      <c r="G19" s="433">
        <v>37.630136986301373</v>
      </c>
    </row>
    <row r="20" spans="1:8" ht="21" customHeight="1">
      <c r="A20" s="321">
        <v>29</v>
      </c>
      <c r="B20" s="427">
        <v>8428</v>
      </c>
      <c r="C20" s="72">
        <v>702.33333333333337</v>
      </c>
      <c r="D20" s="433">
        <v>23.090410958904108</v>
      </c>
      <c r="E20" s="427">
        <v>13670</v>
      </c>
      <c r="F20" s="72">
        <v>1139.1666666666699</v>
      </c>
      <c r="G20" s="433">
        <v>37.452054794520549</v>
      </c>
    </row>
    <row r="21" spans="1:8" ht="21" customHeight="1">
      <c r="A21" s="321">
        <v>30</v>
      </c>
      <c r="B21" s="427">
        <v>2330.7310000000002</v>
      </c>
      <c r="C21" s="72">
        <v>194.22758333333334</v>
      </c>
      <c r="D21" s="433">
        <v>6.3855643835616442</v>
      </c>
      <c r="E21" s="427">
        <v>14514</v>
      </c>
      <c r="F21" s="72">
        <f>E21/12</f>
        <v>1209.5</v>
      </c>
      <c r="G21" s="433">
        <f>E21/365</f>
        <v>39.764383561643832</v>
      </c>
      <c r="H21" s="153"/>
    </row>
    <row r="22" spans="1:8" ht="21" customHeight="1">
      <c r="A22" s="321" t="s">
        <v>257</v>
      </c>
      <c r="B22" s="427">
        <v>2427.3150000000001</v>
      </c>
      <c r="C22" s="72">
        <v>202.27625</v>
      </c>
      <c r="D22" s="433">
        <v>6.6501780821917809</v>
      </c>
      <c r="E22" s="427">
        <v>14615</v>
      </c>
      <c r="F22" s="72">
        <f>E22/12</f>
        <v>1217.9166666666667</v>
      </c>
      <c r="G22" s="433">
        <f>E22/365</f>
        <v>40.041095890410958</v>
      </c>
      <c r="H22" s="153"/>
    </row>
    <row r="23" spans="1:8" ht="21" customHeight="1">
      <c r="A23" s="321">
        <v>2</v>
      </c>
      <c r="B23" s="427">
        <v>2426.1849999999999</v>
      </c>
      <c r="C23" s="72">
        <v>202.18208333333334</v>
      </c>
      <c r="D23" s="433">
        <v>6.6470821917808216</v>
      </c>
      <c r="E23" s="427">
        <v>15194</v>
      </c>
      <c r="F23" s="72">
        <f>E23/12</f>
        <v>1266.1666666666667</v>
      </c>
      <c r="G23" s="433">
        <f>E23/365</f>
        <v>41.627397260273973</v>
      </c>
      <c r="H23" s="153"/>
    </row>
    <row r="24" spans="1:8" ht="21" customHeight="1">
      <c r="A24" s="321">
        <v>3</v>
      </c>
      <c r="B24" s="427">
        <v>9292.7000000000007</v>
      </c>
      <c r="C24" s="72">
        <v>774.39166666666677</v>
      </c>
      <c r="D24" s="433">
        <v>25.459452054794522</v>
      </c>
      <c r="E24" s="427">
        <v>15402</v>
      </c>
      <c r="F24" s="72">
        <f>E24/12</f>
        <v>1283.5</v>
      </c>
      <c r="G24" s="433">
        <f>E24/365</f>
        <v>42.197260273972603</v>
      </c>
      <c r="H24" s="153"/>
    </row>
    <row r="25" spans="1:8" ht="21" customHeight="1">
      <c r="A25" s="322">
        <v>4</v>
      </c>
      <c r="B25" s="57">
        <v>9728.26</v>
      </c>
      <c r="C25" s="430">
        <v>810.68833333333339</v>
      </c>
      <c r="D25" s="434">
        <v>26.652767123287671</v>
      </c>
      <c r="E25" s="57">
        <v>15494</v>
      </c>
      <c r="F25" s="430">
        <f>E25/12</f>
        <v>1291.1666666666667</v>
      </c>
      <c r="G25" s="434">
        <f>E25/365</f>
        <v>42.449315068493149</v>
      </c>
      <c r="H25" s="153"/>
    </row>
    <row r="26" spans="1:8" ht="21" customHeight="1">
      <c r="F26" s="82"/>
      <c r="G26" s="84" t="s">
        <v>328</v>
      </c>
    </row>
    <row r="27" spans="1:8">
      <c r="G27" s="82" t="s">
        <v>329</v>
      </c>
    </row>
  </sheetData>
  <mergeCells count="1">
    <mergeCell ref="A1:G1"/>
  </mergeCells>
  <phoneticPr fontId="3"/>
  <pageMargins left="0.7" right="0.7" top="0.75" bottom="0.75" header="0.3" footer="0.3"/>
  <pageSetup paperSize="9" scale="98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1"/>
  <sheetViews>
    <sheetView showGridLines="0" view="pageBreakPreview" zoomScaleSheetLayoutView="100" workbookViewId="0">
      <selection activeCell="H14" sqref="H14"/>
    </sheetView>
  </sheetViews>
  <sheetFormatPr defaultRowHeight="12"/>
  <cols>
    <col min="1" max="1" width="9" style="153" customWidth="1"/>
    <col min="2" max="2" width="13.125" style="153" customWidth="1"/>
    <col min="3" max="5" width="26.25" style="153" customWidth="1"/>
    <col min="6" max="6" width="9" style="153" customWidth="1"/>
    <col min="7" max="16384" width="9" style="153"/>
  </cols>
  <sheetData>
    <row r="2" spans="2:5" ht="17.25">
      <c r="B2" s="587" t="s">
        <v>323</v>
      </c>
      <c r="C2" s="587"/>
      <c r="D2" s="587"/>
      <c r="E2" s="587"/>
    </row>
    <row r="4" spans="2:5" ht="18" customHeight="1">
      <c r="E4" s="299" t="s">
        <v>69</v>
      </c>
    </row>
    <row r="5" spans="2:5" s="152" customFormat="1" ht="21" customHeight="1">
      <c r="B5" s="340" t="s">
        <v>297</v>
      </c>
      <c r="C5" s="340" t="s">
        <v>300</v>
      </c>
      <c r="D5" s="340" t="s">
        <v>301</v>
      </c>
      <c r="E5" s="340" t="s">
        <v>130</v>
      </c>
    </row>
    <row r="6" spans="2:5" ht="21" hidden="1" customHeight="1">
      <c r="B6" s="159" t="s">
        <v>108</v>
      </c>
      <c r="C6" s="426">
        <v>743400</v>
      </c>
      <c r="D6" s="59">
        <v>2756200</v>
      </c>
      <c r="E6" s="435">
        <v>3499600</v>
      </c>
    </row>
    <row r="7" spans="2:5" ht="21" hidden="1" customHeight="1">
      <c r="B7" s="157" t="s">
        <v>109</v>
      </c>
      <c r="C7" s="427">
        <v>617400</v>
      </c>
      <c r="D7" s="58">
        <v>2468100</v>
      </c>
      <c r="E7" s="436">
        <v>3085500</v>
      </c>
    </row>
    <row r="8" spans="2:5" ht="21" hidden="1" customHeight="1">
      <c r="B8" s="157" t="s">
        <v>111</v>
      </c>
      <c r="C8" s="427">
        <v>693900</v>
      </c>
      <c r="D8" s="58">
        <v>3735500</v>
      </c>
      <c r="E8" s="436">
        <v>4429400</v>
      </c>
    </row>
    <row r="9" spans="2:5" ht="21" hidden="1" customHeight="1">
      <c r="B9" s="159" t="s">
        <v>112</v>
      </c>
      <c r="C9" s="426">
        <v>660800</v>
      </c>
      <c r="D9" s="59">
        <v>3735500</v>
      </c>
      <c r="E9" s="435">
        <v>4396300</v>
      </c>
    </row>
    <row r="10" spans="2:5" ht="21" hidden="1" customHeight="1">
      <c r="B10" s="157">
        <v>13</v>
      </c>
      <c r="C10" s="427">
        <v>616400</v>
      </c>
      <c r="D10" s="58">
        <v>5221000</v>
      </c>
      <c r="E10" s="436">
        <v>5837400</v>
      </c>
    </row>
    <row r="11" spans="2:5" ht="21" customHeight="1">
      <c r="B11" s="157" t="s">
        <v>245</v>
      </c>
      <c r="C11" s="427">
        <v>472000</v>
      </c>
      <c r="D11" s="58">
        <v>7446100</v>
      </c>
      <c r="E11" s="436">
        <v>7918100</v>
      </c>
    </row>
    <row r="12" spans="2:5" ht="21" customHeight="1">
      <c r="B12" s="157">
        <v>26</v>
      </c>
      <c r="C12" s="427">
        <v>375700</v>
      </c>
      <c r="D12" s="58">
        <v>6761500</v>
      </c>
      <c r="E12" s="436">
        <v>7137200</v>
      </c>
    </row>
    <row r="13" spans="2:5" ht="21" customHeight="1">
      <c r="B13" s="157">
        <v>27</v>
      </c>
      <c r="C13" s="427">
        <v>188000</v>
      </c>
      <c r="D13" s="58">
        <v>7943940</v>
      </c>
      <c r="E13" s="436">
        <v>8131940</v>
      </c>
    </row>
    <row r="14" spans="2:5" ht="21" customHeight="1">
      <c r="B14" s="157">
        <v>28</v>
      </c>
      <c r="C14" s="427">
        <v>262000</v>
      </c>
      <c r="D14" s="58">
        <v>8091320</v>
      </c>
      <c r="E14" s="436">
        <v>8353320</v>
      </c>
    </row>
    <row r="15" spans="2:5" ht="21" customHeight="1">
      <c r="B15" s="157">
        <v>29</v>
      </c>
      <c r="C15" s="427">
        <v>135500</v>
      </c>
      <c r="D15" s="58">
        <v>8292100</v>
      </c>
      <c r="E15" s="436">
        <v>8427600</v>
      </c>
    </row>
    <row r="16" spans="2:5" ht="21" customHeight="1">
      <c r="B16" s="157">
        <v>30</v>
      </c>
      <c r="C16" s="427">
        <v>125400</v>
      </c>
      <c r="D16" s="58">
        <v>2205331</v>
      </c>
      <c r="E16" s="436">
        <f>C16+D16</f>
        <v>2330731</v>
      </c>
    </row>
    <row r="17" spans="2:5" ht="21" customHeight="1">
      <c r="B17" s="157" t="s">
        <v>257</v>
      </c>
      <c r="C17" s="427">
        <v>139000</v>
      </c>
      <c r="D17" s="58">
        <v>2288315</v>
      </c>
      <c r="E17" s="436">
        <f>C17+D17</f>
        <v>2427315</v>
      </c>
    </row>
    <row r="18" spans="2:5" ht="21" customHeight="1">
      <c r="B18" s="157">
        <v>2</v>
      </c>
      <c r="C18" s="427">
        <v>141290</v>
      </c>
      <c r="D18" s="58">
        <v>2284895</v>
      </c>
      <c r="E18" s="436">
        <f>C18+D18</f>
        <v>2426185</v>
      </c>
    </row>
    <row r="19" spans="2:5" ht="21" customHeight="1">
      <c r="B19" s="157">
        <v>3</v>
      </c>
      <c r="C19" s="427">
        <v>155900</v>
      </c>
      <c r="D19" s="58">
        <v>9136800</v>
      </c>
      <c r="E19" s="436">
        <v>9292700</v>
      </c>
    </row>
    <row r="20" spans="2:5" ht="21" customHeight="1">
      <c r="B20" s="167">
        <v>4</v>
      </c>
      <c r="C20" s="57">
        <v>130400</v>
      </c>
      <c r="D20" s="60">
        <v>9597860</v>
      </c>
      <c r="E20" s="437">
        <v>9728260</v>
      </c>
    </row>
    <row r="21" spans="2:5" ht="18" customHeight="1">
      <c r="E21" s="299" t="s">
        <v>267</v>
      </c>
    </row>
  </sheetData>
  <mergeCells count="1">
    <mergeCell ref="B2:E2"/>
  </mergeCells>
  <phoneticPr fontId="3"/>
  <pageMargins left="0.7" right="0.7" top="0.75" bottom="0.75" header="0.3" footer="0.3"/>
  <pageSetup paperSize="9" scale="7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43"/>
  <sheetViews>
    <sheetView tabSelected="1" view="pageBreakPreview" zoomScaleSheetLayoutView="100" workbookViewId="0">
      <pane xSplit="11" ySplit="5" topLeftCell="L24" activePane="bottomRight" state="frozen"/>
      <selection pane="topRight"/>
      <selection pane="bottomLeft"/>
      <selection pane="bottomRight"/>
    </sheetView>
  </sheetViews>
  <sheetFormatPr defaultRowHeight="12"/>
  <cols>
    <col min="1" max="1" width="3.625" style="153" customWidth="1"/>
    <col min="2" max="2" width="3" style="153" customWidth="1"/>
    <col min="3" max="3" width="19.5" style="153" customWidth="1"/>
    <col min="4" max="11" width="13.625" style="153" hidden="1" customWidth="1"/>
    <col min="12" max="21" width="16.625" style="153" customWidth="1"/>
    <col min="22" max="23" width="10.875" style="153" bestFit="1" customWidth="1"/>
    <col min="24" max="24" width="9" style="153" customWidth="1"/>
    <col min="25" max="16384" width="9" style="153"/>
  </cols>
  <sheetData>
    <row r="2" spans="1:21" ht="21">
      <c r="A2" s="705" t="s">
        <v>324</v>
      </c>
      <c r="B2" s="705"/>
      <c r="C2" s="705"/>
      <c r="D2" s="705"/>
      <c r="E2" s="705"/>
      <c r="F2" s="705"/>
      <c r="G2" s="705"/>
      <c r="H2" s="705"/>
      <c r="I2" s="705"/>
      <c r="J2" s="705"/>
      <c r="K2" s="705"/>
      <c r="L2" s="705"/>
      <c r="M2" s="705"/>
      <c r="N2" s="705"/>
      <c r="O2" s="705"/>
      <c r="P2" s="705"/>
      <c r="Q2" s="606"/>
      <c r="R2" s="606"/>
      <c r="S2" s="606"/>
      <c r="T2" s="606"/>
      <c r="U2" s="606"/>
    </row>
    <row r="3" spans="1:21" ht="21" customHeight="1">
      <c r="J3" s="299"/>
      <c r="K3" s="299"/>
      <c r="L3" s="299"/>
      <c r="M3" s="299"/>
      <c r="N3" s="299"/>
      <c r="O3" s="488"/>
      <c r="P3" s="299"/>
      <c r="Q3" s="299"/>
      <c r="R3" s="299"/>
      <c r="S3" s="299"/>
      <c r="T3" s="488"/>
      <c r="U3" s="299" t="s">
        <v>299</v>
      </c>
    </row>
    <row r="4" spans="1:21" s="152" customFormat="1" ht="15" customHeight="1">
      <c r="A4" s="706"/>
      <c r="B4" s="707"/>
      <c r="C4" s="439" t="s">
        <v>49</v>
      </c>
      <c r="D4" s="661" t="s">
        <v>123</v>
      </c>
      <c r="E4" s="662">
        <v>8</v>
      </c>
      <c r="F4" s="662" t="s">
        <v>124</v>
      </c>
      <c r="G4" s="662" t="s">
        <v>109</v>
      </c>
      <c r="H4" s="662" t="s">
        <v>111</v>
      </c>
      <c r="I4" s="662" t="s">
        <v>112</v>
      </c>
      <c r="J4" s="662">
        <v>13</v>
      </c>
      <c r="K4" s="662">
        <v>14</v>
      </c>
      <c r="L4" s="713" t="s">
        <v>245</v>
      </c>
      <c r="M4" s="648">
        <v>26</v>
      </c>
      <c r="N4" s="650">
        <v>27</v>
      </c>
      <c r="O4" s="648">
        <v>28</v>
      </c>
      <c r="P4" s="717">
        <v>29</v>
      </c>
      <c r="Q4" s="648">
        <v>30</v>
      </c>
      <c r="R4" s="650" t="s">
        <v>257</v>
      </c>
      <c r="S4" s="648">
        <v>2</v>
      </c>
      <c r="T4" s="648">
        <v>3</v>
      </c>
      <c r="U4" s="648">
        <v>4</v>
      </c>
    </row>
    <row r="5" spans="1:21" s="152" customFormat="1" ht="15" customHeight="1">
      <c r="A5" s="708" t="s">
        <v>18</v>
      </c>
      <c r="B5" s="709"/>
      <c r="C5" s="442"/>
      <c r="D5" s="561"/>
      <c r="E5" s="566"/>
      <c r="F5" s="566"/>
      <c r="G5" s="566"/>
      <c r="H5" s="566"/>
      <c r="I5" s="566"/>
      <c r="J5" s="566"/>
      <c r="K5" s="566"/>
      <c r="L5" s="714"/>
      <c r="M5" s="715"/>
      <c r="N5" s="716"/>
      <c r="O5" s="715"/>
      <c r="P5" s="718"/>
      <c r="Q5" s="649"/>
      <c r="R5" s="651"/>
      <c r="S5" s="649"/>
      <c r="T5" s="649"/>
      <c r="U5" s="649"/>
    </row>
    <row r="6" spans="1:21" ht="20.100000000000001" customHeight="1">
      <c r="A6" s="670" t="s">
        <v>302</v>
      </c>
      <c r="B6" s="650" t="s">
        <v>141</v>
      </c>
      <c r="C6" s="710"/>
      <c r="D6" s="443">
        <f t="shared" ref="D6:K6" si="0">SUM(D10,D13,D14,D15)</f>
        <v>6412610</v>
      </c>
      <c r="E6" s="443">
        <f t="shared" si="0"/>
        <v>6838490</v>
      </c>
      <c r="F6" s="443">
        <f t="shared" si="0"/>
        <v>7757050</v>
      </c>
      <c r="G6" s="443">
        <f t="shared" si="0"/>
        <v>8353390</v>
      </c>
      <c r="H6" s="443">
        <f t="shared" si="0"/>
        <v>9697170</v>
      </c>
      <c r="I6" s="443">
        <f t="shared" si="0"/>
        <v>10709130</v>
      </c>
      <c r="J6" s="443">
        <f t="shared" si="0"/>
        <v>11378840</v>
      </c>
      <c r="K6" s="443">
        <f t="shared" si="0"/>
        <v>11691960</v>
      </c>
      <c r="L6" s="468">
        <f t="shared" ref="L6:U6" si="1">L10+L13+L14+L15</f>
        <v>10688320</v>
      </c>
      <c r="M6" s="477">
        <f t="shared" si="1"/>
        <v>10822810</v>
      </c>
      <c r="N6" s="443">
        <f t="shared" si="1"/>
        <v>10743420</v>
      </c>
      <c r="O6" s="477">
        <f t="shared" si="1"/>
        <v>10958920</v>
      </c>
      <c r="P6" s="489">
        <f t="shared" si="1"/>
        <v>11053000</v>
      </c>
      <c r="Q6" s="498">
        <f t="shared" si="1"/>
        <v>11397330</v>
      </c>
      <c r="R6" s="498">
        <f t="shared" si="1"/>
        <v>11408530</v>
      </c>
      <c r="S6" s="498">
        <f t="shared" si="1"/>
        <v>11317160</v>
      </c>
      <c r="T6" s="498">
        <f t="shared" si="1"/>
        <v>11311930</v>
      </c>
      <c r="U6" s="477">
        <f t="shared" si="1"/>
        <v>11276420</v>
      </c>
    </row>
    <row r="7" spans="1:21" ht="20.100000000000001" customHeight="1">
      <c r="A7" s="671"/>
      <c r="B7" s="663" t="s">
        <v>303</v>
      </c>
      <c r="C7" s="440" t="s">
        <v>113</v>
      </c>
      <c r="D7" s="444">
        <v>2869030</v>
      </c>
      <c r="E7" s="444">
        <v>3038470</v>
      </c>
      <c r="F7" s="444">
        <v>3586260</v>
      </c>
      <c r="G7" s="444">
        <v>4012560</v>
      </c>
      <c r="H7" s="444">
        <v>4315240</v>
      </c>
      <c r="I7" s="444">
        <v>3011170</v>
      </c>
      <c r="J7" s="444">
        <v>3338300</v>
      </c>
      <c r="K7" s="444">
        <v>242230</v>
      </c>
      <c r="L7" s="469">
        <v>0</v>
      </c>
      <c r="M7" s="478">
        <v>0</v>
      </c>
      <c r="N7" s="444">
        <v>0</v>
      </c>
      <c r="O7" s="478">
        <v>0</v>
      </c>
      <c r="P7" s="490">
        <v>0</v>
      </c>
      <c r="Q7" s="499">
        <v>0</v>
      </c>
      <c r="R7" s="499">
        <v>0</v>
      </c>
      <c r="S7" s="499">
        <v>0</v>
      </c>
      <c r="T7" s="499">
        <v>0</v>
      </c>
      <c r="U7" s="478">
        <v>0</v>
      </c>
    </row>
    <row r="8" spans="1:21" ht="20.100000000000001" customHeight="1">
      <c r="A8" s="671"/>
      <c r="B8" s="664"/>
      <c r="C8" s="440" t="s">
        <v>304</v>
      </c>
      <c r="D8" s="444">
        <v>2953130</v>
      </c>
      <c r="E8" s="444">
        <v>3176350</v>
      </c>
      <c r="F8" s="444">
        <v>3549190</v>
      </c>
      <c r="G8" s="444">
        <v>3731070</v>
      </c>
      <c r="H8" s="444">
        <v>3853860</v>
      </c>
      <c r="I8" s="444">
        <v>5701730</v>
      </c>
      <c r="J8" s="444">
        <v>5905310</v>
      </c>
      <c r="K8" s="444">
        <v>9193840</v>
      </c>
      <c r="L8" s="469">
        <v>7861100</v>
      </c>
      <c r="M8" s="478">
        <v>7977220</v>
      </c>
      <c r="N8" s="444">
        <v>7875830</v>
      </c>
      <c r="O8" s="478">
        <v>7962520</v>
      </c>
      <c r="P8" s="491">
        <v>7990990</v>
      </c>
      <c r="Q8" s="499">
        <v>8316390</v>
      </c>
      <c r="R8" s="499">
        <v>8340460</v>
      </c>
      <c r="S8" s="499">
        <v>8561580</v>
      </c>
      <c r="T8" s="499">
        <v>8552890</v>
      </c>
      <c r="U8" s="478">
        <v>8332440</v>
      </c>
    </row>
    <row r="9" spans="1:21" ht="20.100000000000001" customHeight="1">
      <c r="A9" s="671"/>
      <c r="B9" s="664"/>
      <c r="C9" s="440" t="s">
        <v>26</v>
      </c>
      <c r="D9" s="444">
        <v>450</v>
      </c>
      <c r="E9" s="444">
        <v>1160</v>
      </c>
      <c r="F9" s="444">
        <v>1030</v>
      </c>
      <c r="G9" s="444">
        <v>2620</v>
      </c>
      <c r="H9" s="444">
        <v>5400</v>
      </c>
      <c r="I9" s="444">
        <v>44120</v>
      </c>
      <c r="J9" s="444">
        <v>44440</v>
      </c>
      <c r="K9" s="444">
        <v>46010</v>
      </c>
      <c r="L9" s="469">
        <v>11050</v>
      </c>
      <c r="M9" s="478">
        <v>15320</v>
      </c>
      <c r="N9" s="444">
        <v>5860</v>
      </c>
      <c r="O9" s="478">
        <v>9750</v>
      </c>
      <c r="P9" s="491">
        <v>7500</v>
      </c>
      <c r="Q9" s="499">
        <v>18060</v>
      </c>
      <c r="R9" s="499">
        <v>11150</v>
      </c>
      <c r="S9" s="499">
        <v>6090</v>
      </c>
      <c r="T9" s="499">
        <v>5790</v>
      </c>
      <c r="U9" s="478">
        <v>6720</v>
      </c>
    </row>
    <row r="10" spans="1:21" ht="20.100000000000001" customHeight="1">
      <c r="A10" s="671"/>
      <c r="B10" s="665"/>
      <c r="C10" s="440" t="s">
        <v>305</v>
      </c>
      <c r="D10" s="444">
        <v>5822610</v>
      </c>
      <c r="E10" s="444">
        <v>6215980</v>
      </c>
      <c r="F10" s="444">
        <v>7136480</v>
      </c>
      <c r="G10" s="444">
        <v>7746250</v>
      </c>
      <c r="H10" s="444">
        <v>8174500</v>
      </c>
      <c r="I10" s="444">
        <v>8757020</v>
      </c>
      <c r="J10" s="444">
        <v>9288050</v>
      </c>
      <c r="K10" s="444">
        <v>9482080</v>
      </c>
      <c r="L10" s="469">
        <f>L7+L8+L9</f>
        <v>7872150</v>
      </c>
      <c r="M10" s="478">
        <f>M7+M8+M9</f>
        <v>7992540</v>
      </c>
      <c r="N10" s="444">
        <f>N7+N8+N9</f>
        <v>7881690</v>
      </c>
      <c r="O10" s="478">
        <f>O7+O8+O9</f>
        <v>7972270</v>
      </c>
      <c r="P10" s="492">
        <f>P7+P8+P9</f>
        <v>7998490</v>
      </c>
      <c r="Q10" s="499">
        <f>SUM(Q7:Q9)</f>
        <v>8334450</v>
      </c>
      <c r="R10" s="499">
        <f>SUM(R7:R9)</f>
        <v>8351610</v>
      </c>
      <c r="S10" s="499">
        <f>SUM(S7:S9)</f>
        <v>8567670</v>
      </c>
      <c r="T10" s="499">
        <f>SUM(T7:T9)</f>
        <v>8558680</v>
      </c>
      <c r="U10" s="478">
        <f>SUM(U7:U9)</f>
        <v>8339160</v>
      </c>
    </row>
    <row r="11" spans="1:21" ht="20.100000000000001" customHeight="1">
      <c r="A11" s="671"/>
      <c r="B11" s="666" t="s">
        <v>306</v>
      </c>
      <c r="C11" s="440" t="s">
        <v>308</v>
      </c>
      <c r="D11" s="444">
        <v>576880</v>
      </c>
      <c r="E11" s="459">
        <v>598530</v>
      </c>
      <c r="F11" s="444">
        <v>610440</v>
      </c>
      <c r="G11" s="444">
        <v>601560</v>
      </c>
      <c r="H11" s="444">
        <v>1496750</v>
      </c>
      <c r="I11" s="444">
        <v>1833900</v>
      </c>
      <c r="J11" s="444">
        <v>1996070</v>
      </c>
      <c r="K11" s="444">
        <v>2112010</v>
      </c>
      <c r="L11" s="469">
        <v>2779160</v>
      </c>
      <c r="M11" s="478">
        <v>2788720</v>
      </c>
      <c r="N11" s="444">
        <v>2819300</v>
      </c>
      <c r="O11" s="478">
        <v>2947910</v>
      </c>
      <c r="P11" s="491">
        <v>3026910</v>
      </c>
      <c r="Q11" s="499">
        <v>3036230</v>
      </c>
      <c r="R11" s="499">
        <v>3037560</v>
      </c>
      <c r="S11" s="499">
        <v>2729700</v>
      </c>
      <c r="T11" s="499">
        <v>2740430</v>
      </c>
      <c r="U11" s="478">
        <v>2928100</v>
      </c>
    </row>
    <row r="12" spans="1:21" ht="20.100000000000001" customHeight="1">
      <c r="A12" s="671"/>
      <c r="B12" s="667"/>
      <c r="C12" s="440" t="s">
        <v>309</v>
      </c>
      <c r="D12" s="444">
        <v>2520</v>
      </c>
      <c r="E12" s="444">
        <v>330</v>
      </c>
      <c r="F12" s="444">
        <v>1420</v>
      </c>
      <c r="G12" s="444">
        <v>1710</v>
      </c>
      <c r="H12" s="444">
        <v>15780</v>
      </c>
      <c r="I12" s="444">
        <v>100560</v>
      </c>
      <c r="J12" s="444">
        <v>81750</v>
      </c>
      <c r="K12" s="444">
        <v>72330</v>
      </c>
      <c r="L12" s="469">
        <v>9580</v>
      </c>
      <c r="M12" s="478">
        <v>10520</v>
      </c>
      <c r="N12" s="444">
        <v>11280</v>
      </c>
      <c r="O12" s="478">
        <v>930</v>
      </c>
      <c r="P12" s="491">
        <v>1610</v>
      </c>
      <c r="Q12" s="499">
        <v>0</v>
      </c>
      <c r="R12" s="499">
        <v>150</v>
      </c>
      <c r="S12" s="499">
        <v>0</v>
      </c>
      <c r="T12" s="499">
        <v>0</v>
      </c>
      <c r="U12" s="478">
        <v>0</v>
      </c>
    </row>
    <row r="13" spans="1:21" ht="20.100000000000001" customHeight="1">
      <c r="A13" s="671"/>
      <c r="B13" s="668"/>
      <c r="C13" s="440" t="s">
        <v>305</v>
      </c>
      <c r="D13" s="444">
        <v>579400</v>
      </c>
      <c r="E13" s="444">
        <v>598860</v>
      </c>
      <c r="F13" s="444">
        <v>611860</v>
      </c>
      <c r="G13" s="444">
        <v>603270</v>
      </c>
      <c r="H13" s="444">
        <v>1512530</v>
      </c>
      <c r="I13" s="444">
        <v>1934460</v>
      </c>
      <c r="J13" s="444">
        <v>2077820</v>
      </c>
      <c r="K13" s="444">
        <v>2184340</v>
      </c>
      <c r="L13" s="469">
        <f>L11+L12</f>
        <v>2788740</v>
      </c>
      <c r="M13" s="478">
        <f>M11+M12</f>
        <v>2799240</v>
      </c>
      <c r="N13" s="444">
        <f>N11+N12</f>
        <v>2830580</v>
      </c>
      <c r="O13" s="478">
        <f>O11+O12</f>
        <v>2948840</v>
      </c>
      <c r="P13" s="492">
        <f>P11+P12</f>
        <v>3028520</v>
      </c>
      <c r="Q13" s="499">
        <f>SUM(Q11:Q12)</f>
        <v>3036230</v>
      </c>
      <c r="R13" s="499">
        <f>SUM(R11:R12)</f>
        <v>3037710</v>
      </c>
      <c r="S13" s="499">
        <f>SUM(S11:S12)</f>
        <v>2729700</v>
      </c>
      <c r="T13" s="499">
        <f>SUM(T11:T12)</f>
        <v>2740430</v>
      </c>
      <c r="U13" s="478">
        <f>SUM(U11:U12)</f>
        <v>2928100</v>
      </c>
    </row>
    <row r="14" spans="1:21" ht="20.100000000000001" customHeight="1">
      <c r="A14" s="671"/>
      <c r="B14" s="711" t="s">
        <v>310</v>
      </c>
      <c r="C14" s="712"/>
      <c r="D14" s="444">
        <v>10600</v>
      </c>
      <c r="E14" s="444">
        <v>23650</v>
      </c>
      <c r="F14" s="444">
        <v>8710</v>
      </c>
      <c r="G14" s="444">
        <v>2740</v>
      </c>
      <c r="H14" s="444">
        <v>8860</v>
      </c>
      <c r="I14" s="444">
        <v>17650</v>
      </c>
      <c r="J14" s="444">
        <v>12790</v>
      </c>
      <c r="K14" s="444">
        <v>25540</v>
      </c>
      <c r="L14" s="469">
        <v>27430</v>
      </c>
      <c r="M14" s="478">
        <v>31030</v>
      </c>
      <c r="N14" s="444">
        <v>31150</v>
      </c>
      <c r="O14" s="478">
        <v>37810</v>
      </c>
      <c r="P14" s="491">
        <v>25990</v>
      </c>
      <c r="Q14" s="499">
        <v>26650</v>
      </c>
      <c r="R14" s="499">
        <v>19210</v>
      </c>
      <c r="S14" s="499">
        <v>19790</v>
      </c>
      <c r="T14" s="499">
        <v>12820</v>
      </c>
      <c r="U14" s="478">
        <v>9160</v>
      </c>
    </row>
    <row r="15" spans="1:21" ht="20.100000000000001" customHeight="1">
      <c r="A15" s="672"/>
      <c r="B15" s="696" t="s">
        <v>24</v>
      </c>
      <c r="C15" s="660"/>
      <c r="D15" s="445">
        <v>0</v>
      </c>
      <c r="E15" s="445">
        <v>0</v>
      </c>
      <c r="F15" s="445">
        <v>0</v>
      </c>
      <c r="G15" s="445">
        <v>1130</v>
      </c>
      <c r="H15" s="445">
        <v>1280</v>
      </c>
      <c r="I15" s="445">
        <v>0</v>
      </c>
      <c r="J15" s="445">
        <v>180</v>
      </c>
      <c r="K15" s="445">
        <v>0</v>
      </c>
      <c r="L15" s="470">
        <v>0</v>
      </c>
      <c r="M15" s="479">
        <v>0</v>
      </c>
      <c r="N15" s="445">
        <v>0</v>
      </c>
      <c r="O15" s="479">
        <v>0</v>
      </c>
      <c r="P15" s="493">
        <v>0</v>
      </c>
      <c r="Q15" s="500">
        <v>0</v>
      </c>
      <c r="R15" s="500">
        <v>0</v>
      </c>
      <c r="S15" s="500">
        <v>0</v>
      </c>
      <c r="T15" s="500">
        <v>0</v>
      </c>
      <c r="U15" s="479">
        <v>0</v>
      </c>
    </row>
    <row r="16" spans="1:21" ht="20.100000000000001" customHeight="1">
      <c r="A16" s="673" t="s">
        <v>19</v>
      </c>
      <c r="B16" s="697" t="s">
        <v>141</v>
      </c>
      <c r="C16" s="698"/>
      <c r="D16" s="446">
        <f t="shared" ref="D16:K16" si="2">SUM(D20,D23,D24,D25)</f>
        <v>535680</v>
      </c>
      <c r="E16" s="460">
        <f t="shared" si="2"/>
        <v>585570</v>
      </c>
      <c r="F16" s="460">
        <f t="shared" si="2"/>
        <v>578080</v>
      </c>
      <c r="G16" s="460">
        <f t="shared" si="2"/>
        <v>526000</v>
      </c>
      <c r="H16" s="460">
        <f t="shared" si="2"/>
        <v>566620</v>
      </c>
      <c r="I16" s="460">
        <f t="shared" si="2"/>
        <v>875940</v>
      </c>
      <c r="J16" s="460">
        <f t="shared" si="2"/>
        <v>994240</v>
      </c>
      <c r="K16" s="460">
        <f t="shared" si="2"/>
        <v>984250</v>
      </c>
      <c r="L16" s="471">
        <f t="shared" ref="L16:U16" si="3">L17+L18+L19+L21+L22+L24+L25</f>
        <v>452470</v>
      </c>
      <c r="M16" s="480">
        <f t="shared" si="3"/>
        <v>448820</v>
      </c>
      <c r="N16" s="460">
        <f t="shared" si="3"/>
        <v>431540</v>
      </c>
      <c r="O16" s="480">
        <f t="shared" si="3"/>
        <v>457070</v>
      </c>
      <c r="P16" s="494">
        <f t="shared" si="3"/>
        <v>446580</v>
      </c>
      <c r="Q16" s="498">
        <f t="shared" si="3"/>
        <v>487790</v>
      </c>
      <c r="R16" s="498">
        <f t="shared" si="3"/>
        <v>491870</v>
      </c>
      <c r="S16" s="498">
        <f t="shared" si="3"/>
        <v>554050</v>
      </c>
      <c r="T16" s="498">
        <f t="shared" si="3"/>
        <v>496640</v>
      </c>
      <c r="U16" s="477">
        <f t="shared" si="3"/>
        <v>460350</v>
      </c>
    </row>
    <row r="17" spans="1:21" ht="20.100000000000001" customHeight="1">
      <c r="A17" s="674"/>
      <c r="B17" s="669" t="s">
        <v>303</v>
      </c>
      <c r="C17" s="440" t="s">
        <v>113</v>
      </c>
      <c r="D17" s="447">
        <v>0</v>
      </c>
      <c r="E17" s="444">
        <v>0</v>
      </c>
      <c r="F17" s="444">
        <v>0</v>
      </c>
      <c r="G17" s="444">
        <v>7090</v>
      </c>
      <c r="H17" s="444">
        <v>160190</v>
      </c>
      <c r="I17" s="444">
        <v>239430</v>
      </c>
      <c r="J17" s="444">
        <v>264930</v>
      </c>
      <c r="K17" s="444">
        <v>18590</v>
      </c>
      <c r="L17" s="469">
        <v>0</v>
      </c>
      <c r="M17" s="478">
        <v>0</v>
      </c>
      <c r="N17" s="444">
        <v>0</v>
      </c>
      <c r="O17" s="478">
        <v>0</v>
      </c>
      <c r="P17" s="491">
        <v>0</v>
      </c>
      <c r="Q17" s="499">
        <v>0</v>
      </c>
      <c r="R17" s="499">
        <v>0</v>
      </c>
      <c r="S17" s="499">
        <v>0</v>
      </c>
      <c r="T17" s="499">
        <v>0</v>
      </c>
      <c r="U17" s="478">
        <v>0</v>
      </c>
    </row>
    <row r="18" spans="1:21" ht="20.100000000000001" customHeight="1">
      <c r="A18" s="674"/>
      <c r="B18" s="669"/>
      <c r="C18" s="440" t="s">
        <v>304</v>
      </c>
      <c r="D18" s="447">
        <v>387800</v>
      </c>
      <c r="E18" s="444">
        <v>416180</v>
      </c>
      <c r="F18" s="444">
        <v>419330</v>
      </c>
      <c r="G18" s="444">
        <v>392560</v>
      </c>
      <c r="H18" s="444">
        <v>283610</v>
      </c>
      <c r="I18" s="444">
        <v>462860</v>
      </c>
      <c r="J18" s="444">
        <v>542790</v>
      </c>
      <c r="K18" s="444">
        <v>771610</v>
      </c>
      <c r="L18" s="469">
        <v>361090</v>
      </c>
      <c r="M18" s="478">
        <v>352580</v>
      </c>
      <c r="N18" s="444">
        <v>349420</v>
      </c>
      <c r="O18" s="478">
        <v>370150</v>
      </c>
      <c r="P18" s="491">
        <v>359250</v>
      </c>
      <c r="Q18" s="499">
        <v>400750</v>
      </c>
      <c r="R18" s="499">
        <v>403720</v>
      </c>
      <c r="S18" s="499">
        <v>472240</v>
      </c>
      <c r="T18" s="499">
        <v>422940</v>
      </c>
      <c r="U18" s="478">
        <v>386210</v>
      </c>
    </row>
    <row r="19" spans="1:21" ht="20.100000000000001" customHeight="1">
      <c r="A19" s="674"/>
      <c r="B19" s="669"/>
      <c r="C19" s="440" t="s">
        <v>26</v>
      </c>
      <c r="D19" s="447">
        <v>0</v>
      </c>
      <c r="E19" s="444">
        <v>270</v>
      </c>
      <c r="F19" s="444">
        <v>80</v>
      </c>
      <c r="G19" s="444">
        <v>120</v>
      </c>
      <c r="H19" s="444">
        <v>1110</v>
      </c>
      <c r="I19" s="444">
        <v>8540</v>
      </c>
      <c r="J19" s="444">
        <v>8460</v>
      </c>
      <c r="K19" s="444">
        <v>4390</v>
      </c>
      <c r="L19" s="469">
        <v>1910</v>
      </c>
      <c r="M19" s="478">
        <v>4180</v>
      </c>
      <c r="N19" s="444">
        <v>1720</v>
      </c>
      <c r="O19" s="478">
        <v>2210</v>
      </c>
      <c r="P19" s="491">
        <v>2460</v>
      </c>
      <c r="Q19" s="499">
        <v>3030</v>
      </c>
      <c r="R19" s="499">
        <v>2580</v>
      </c>
      <c r="S19" s="499">
        <v>1610</v>
      </c>
      <c r="T19" s="499">
        <v>1570</v>
      </c>
      <c r="U19" s="478">
        <v>1520</v>
      </c>
    </row>
    <row r="20" spans="1:21" ht="20.100000000000001" customHeight="1">
      <c r="A20" s="674"/>
      <c r="B20" s="669"/>
      <c r="C20" s="440" t="s">
        <v>305</v>
      </c>
      <c r="D20" s="447">
        <v>387800</v>
      </c>
      <c r="E20" s="444">
        <v>416450</v>
      </c>
      <c r="F20" s="444">
        <v>419410</v>
      </c>
      <c r="G20" s="444">
        <v>399770</v>
      </c>
      <c r="H20" s="444">
        <v>444910</v>
      </c>
      <c r="I20" s="444">
        <v>710830</v>
      </c>
      <c r="J20" s="444">
        <v>816180</v>
      </c>
      <c r="K20" s="444">
        <v>794590</v>
      </c>
      <c r="L20" s="469">
        <f>L18+L19</f>
        <v>363000</v>
      </c>
      <c r="M20" s="478">
        <f>M18+M19</f>
        <v>356760</v>
      </c>
      <c r="N20" s="444">
        <f>N18+N19</f>
        <v>351140</v>
      </c>
      <c r="O20" s="478">
        <f>O18+O19</f>
        <v>372360</v>
      </c>
      <c r="P20" s="492">
        <f>P18+P19</f>
        <v>361710</v>
      </c>
      <c r="Q20" s="499">
        <f>SUM(Q17:Q19)</f>
        <v>403780</v>
      </c>
      <c r="R20" s="499">
        <f>SUM(R17:R19)</f>
        <v>406300</v>
      </c>
      <c r="S20" s="499">
        <f>SUM(S17:S19)</f>
        <v>473850</v>
      </c>
      <c r="T20" s="499">
        <f>SUM(T17:T19)</f>
        <v>424510</v>
      </c>
      <c r="U20" s="478">
        <f>SUM(U17:U19)</f>
        <v>387730</v>
      </c>
    </row>
    <row r="21" spans="1:21" ht="20.100000000000001" customHeight="1">
      <c r="A21" s="674"/>
      <c r="B21" s="669" t="s">
        <v>306</v>
      </c>
      <c r="C21" s="440" t="s">
        <v>308</v>
      </c>
      <c r="D21" s="447">
        <v>99120</v>
      </c>
      <c r="E21" s="444">
        <v>108890</v>
      </c>
      <c r="F21" s="444">
        <v>99770</v>
      </c>
      <c r="G21" s="444">
        <v>77480</v>
      </c>
      <c r="H21" s="444">
        <v>118540</v>
      </c>
      <c r="I21" s="444">
        <v>153780</v>
      </c>
      <c r="J21" s="444">
        <v>168440</v>
      </c>
      <c r="K21" s="444">
        <v>184390</v>
      </c>
      <c r="L21" s="469">
        <v>88060</v>
      </c>
      <c r="M21" s="478">
        <v>91000</v>
      </c>
      <c r="N21" s="444">
        <v>78610</v>
      </c>
      <c r="O21" s="478">
        <v>81710</v>
      </c>
      <c r="P21" s="491">
        <v>82860</v>
      </c>
      <c r="Q21" s="499">
        <v>82830</v>
      </c>
      <c r="R21" s="499">
        <v>84440</v>
      </c>
      <c r="S21" s="499">
        <v>79660</v>
      </c>
      <c r="T21" s="499">
        <v>70430</v>
      </c>
      <c r="U21" s="478">
        <v>71740</v>
      </c>
    </row>
    <row r="22" spans="1:21" ht="20.100000000000001" customHeight="1">
      <c r="A22" s="674"/>
      <c r="B22" s="669"/>
      <c r="C22" s="440" t="s">
        <v>309</v>
      </c>
      <c r="D22" s="447">
        <v>48740</v>
      </c>
      <c r="E22" s="444">
        <v>60230</v>
      </c>
      <c r="F22" s="444">
        <v>58880</v>
      </c>
      <c r="G22" s="444">
        <v>48750</v>
      </c>
      <c r="H22" s="444">
        <v>970</v>
      </c>
      <c r="I22" s="444">
        <v>10390</v>
      </c>
      <c r="J22" s="444">
        <v>7190</v>
      </c>
      <c r="K22" s="444">
        <v>2770</v>
      </c>
      <c r="L22" s="469">
        <v>60</v>
      </c>
      <c r="M22" s="478">
        <v>210</v>
      </c>
      <c r="N22" s="444">
        <v>10</v>
      </c>
      <c r="O22" s="478">
        <v>0</v>
      </c>
      <c r="P22" s="491">
        <v>0</v>
      </c>
      <c r="Q22" s="499">
        <v>0</v>
      </c>
      <c r="R22" s="499">
        <v>20</v>
      </c>
      <c r="S22" s="499">
        <v>0</v>
      </c>
      <c r="T22" s="499">
        <v>0</v>
      </c>
      <c r="U22" s="478">
        <v>0</v>
      </c>
    </row>
    <row r="23" spans="1:21" ht="20.100000000000001" customHeight="1">
      <c r="A23" s="674"/>
      <c r="B23" s="669"/>
      <c r="C23" s="440" t="s">
        <v>305</v>
      </c>
      <c r="D23" s="447">
        <v>147860</v>
      </c>
      <c r="E23" s="444">
        <v>169120</v>
      </c>
      <c r="F23" s="444">
        <v>158650</v>
      </c>
      <c r="G23" s="444">
        <v>126230</v>
      </c>
      <c r="H23" s="444">
        <v>119510</v>
      </c>
      <c r="I23" s="444">
        <v>164170</v>
      </c>
      <c r="J23" s="444">
        <v>175630</v>
      </c>
      <c r="K23" s="444">
        <v>187160</v>
      </c>
      <c r="L23" s="469">
        <f>L21+L22</f>
        <v>88120</v>
      </c>
      <c r="M23" s="478">
        <f>M21+M22</f>
        <v>91210</v>
      </c>
      <c r="N23" s="444">
        <f>N21+N22</f>
        <v>78620</v>
      </c>
      <c r="O23" s="478">
        <f>O21+O22</f>
        <v>81710</v>
      </c>
      <c r="P23" s="492">
        <f>P21+P22</f>
        <v>82860</v>
      </c>
      <c r="Q23" s="499">
        <f>SUM(Q21:Q22)</f>
        <v>82830</v>
      </c>
      <c r="R23" s="499">
        <f>SUM(R21:R22)</f>
        <v>84460</v>
      </c>
      <c r="S23" s="499">
        <f>SUM(S21:S22)</f>
        <v>79660</v>
      </c>
      <c r="T23" s="499">
        <f>SUM(T21:T22)</f>
        <v>70430</v>
      </c>
      <c r="U23" s="478">
        <f>SUM(U21:U22)</f>
        <v>71740</v>
      </c>
    </row>
    <row r="24" spans="1:21" ht="20.100000000000001" customHeight="1">
      <c r="A24" s="674"/>
      <c r="B24" s="699" t="s">
        <v>311</v>
      </c>
      <c r="C24" s="700"/>
      <c r="D24" s="447">
        <v>20</v>
      </c>
      <c r="E24" s="444">
        <v>0</v>
      </c>
      <c r="F24" s="444">
        <v>20</v>
      </c>
      <c r="G24" s="444">
        <v>0</v>
      </c>
      <c r="H24" s="444">
        <v>2200</v>
      </c>
      <c r="I24" s="444">
        <v>830</v>
      </c>
      <c r="J24" s="444">
        <v>2430</v>
      </c>
      <c r="K24" s="444">
        <v>2500</v>
      </c>
      <c r="L24" s="469">
        <v>1350</v>
      </c>
      <c r="M24" s="478">
        <v>850</v>
      </c>
      <c r="N24" s="444">
        <v>1780</v>
      </c>
      <c r="O24" s="478">
        <v>3000</v>
      </c>
      <c r="P24" s="491">
        <v>2010</v>
      </c>
      <c r="Q24" s="499">
        <v>1180</v>
      </c>
      <c r="R24" s="499">
        <v>1110</v>
      </c>
      <c r="S24" s="499">
        <v>540</v>
      </c>
      <c r="T24" s="499">
        <v>1700</v>
      </c>
      <c r="U24" s="478">
        <v>880</v>
      </c>
    </row>
    <row r="25" spans="1:21" ht="20.100000000000001" customHeight="1">
      <c r="A25" s="675"/>
      <c r="B25" s="701" t="s">
        <v>24</v>
      </c>
      <c r="C25" s="702"/>
      <c r="D25" s="448">
        <v>0</v>
      </c>
      <c r="E25" s="461">
        <v>0</v>
      </c>
      <c r="F25" s="461">
        <v>0</v>
      </c>
      <c r="G25" s="461">
        <v>0</v>
      </c>
      <c r="H25" s="461">
        <v>0</v>
      </c>
      <c r="I25" s="461">
        <v>110</v>
      </c>
      <c r="J25" s="461">
        <v>0</v>
      </c>
      <c r="K25" s="461">
        <v>0</v>
      </c>
      <c r="L25" s="472">
        <v>0</v>
      </c>
      <c r="M25" s="481">
        <v>0</v>
      </c>
      <c r="N25" s="461">
        <v>0</v>
      </c>
      <c r="O25" s="481">
        <v>0</v>
      </c>
      <c r="P25" s="495">
        <v>0</v>
      </c>
      <c r="Q25" s="501">
        <v>0</v>
      </c>
      <c r="R25" s="501">
        <v>0</v>
      </c>
      <c r="S25" s="501">
        <v>0</v>
      </c>
      <c r="T25" s="501">
        <v>0</v>
      </c>
      <c r="U25" s="481">
        <v>0</v>
      </c>
    </row>
    <row r="26" spans="1:21" ht="20.100000000000001" customHeight="1">
      <c r="A26" s="676" t="s">
        <v>312</v>
      </c>
      <c r="B26" s="703"/>
      <c r="C26" s="704"/>
      <c r="D26" s="449">
        <v>6221030</v>
      </c>
      <c r="E26" s="443">
        <v>6656080</v>
      </c>
      <c r="F26" s="443">
        <v>7564620</v>
      </c>
      <c r="G26" s="443">
        <v>8149890</v>
      </c>
      <c r="H26" s="443">
        <v>8631750</v>
      </c>
      <c r="I26" s="443">
        <v>9486440</v>
      </c>
      <c r="J26" s="443">
        <v>10119630</v>
      </c>
      <c r="K26" s="443">
        <v>10304710</v>
      </c>
      <c r="L26" s="473">
        <f t="shared" ref="L26:U26" si="4">L10+L14+L15+L20+L24+L25</f>
        <v>8263930</v>
      </c>
      <c r="M26" s="482">
        <f t="shared" si="4"/>
        <v>8381180</v>
      </c>
      <c r="N26" s="485">
        <f t="shared" si="4"/>
        <v>8265760</v>
      </c>
      <c r="O26" s="482">
        <f t="shared" si="4"/>
        <v>8385440</v>
      </c>
      <c r="P26" s="496">
        <f t="shared" si="4"/>
        <v>8388200</v>
      </c>
      <c r="Q26" s="502">
        <f t="shared" si="4"/>
        <v>8766060</v>
      </c>
      <c r="R26" s="502">
        <f t="shared" si="4"/>
        <v>8778230</v>
      </c>
      <c r="S26" s="502">
        <f t="shared" si="4"/>
        <v>9061850</v>
      </c>
      <c r="T26" s="502">
        <f t="shared" si="4"/>
        <v>8997710</v>
      </c>
      <c r="U26" s="482">
        <f t="shared" si="4"/>
        <v>8736930</v>
      </c>
    </row>
    <row r="27" spans="1:21" ht="20.100000000000001" customHeight="1">
      <c r="A27" s="687" t="s">
        <v>199</v>
      </c>
      <c r="B27" s="688"/>
      <c r="C27" s="689"/>
      <c r="D27" s="450">
        <v>727260</v>
      </c>
      <c r="E27" s="445">
        <v>767980</v>
      </c>
      <c r="F27" s="445">
        <v>770510</v>
      </c>
      <c r="G27" s="445">
        <v>729500</v>
      </c>
      <c r="H27" s="445">
        <v>1632040</v>
      </c>
      <c r="I27" s="445">
        <v>2098630</v>
      </c>
      <c r="J27" s="445">
        <v>2253450</v>
      </c>
      <c r="K27" s="445">
        <v>2371500</v>
      </c>
      <c r="L27" s="474">
        <f t="shared" ref="L27:U27" si="5">L13+L23</f>
        <v>2876860</v>
      </c>
      <c r="M27" s="483">
        <f t="shared" si="5"/>
        <v>2890450</v>
      </c>
      <c r="N27" s="486">
        <f t="shared" si="5"/>
        <v>2909200</v>
      </c>
      <c r="O27" s="483">
        <f t="shared" si="5"/>
        <v>3030550</v>
      </c>
      <c r="P27" s="493">
        <f t="shared" si="5"/>
        <v>3111380</v>
      </c>
      <c r="Q27" s="503">
        <f t="shared" si="5"/>
        <v>3119060</v>
      </c>
      <c r="R27" s="503">
        <f t="shared" si="5"/>
        <v>3122170</v>
      </c>
      <c r="S27" s="503">
        <f t="shared" si="5"/>
        <v>2809360</v>
      </c>
      <c r="T27" s="503">
        <f t="shared" si="5"/>
        <v>2810860</v>
      </c>
      <c r="U27" s="483">
        <f t="shared" si="5"/>
        <v>2999840</v>
      </c>
    </row>
    <row r="28" spans="1:21" ht="20.100000000000001" customHeight="1">
      <c r="A28" s="676" t="s">
        <v>206</v>
      </c>
      <c r="B28" s="690" t="s">
        <v>313</v>
      </c>
      <c r="C28" s="691"/>
      <c r="D28" s="449" t="s">
        <v>314</v>
      </c>
      <c r="E28" s="441" t="s">
        <v>60</v>
      </c>
      <c r="F28" s="443">
        <v>1510</v>
      </c>
      <c r="G28" s="443">
        <v>440</v>
      </c>
      <c r="H28" s="443">
        <v>95890</v>
      </c>
      <c r="I28" s="443">
        <v>294790</v>
      </c>
      <c r="J28" s="443">
        <v>115100</v>
      </c>
      <c r="K28" s="443">
        <v>131960</v>
      </c>
      <c r="L28" s="468">
        <f>168150+14880</f>
        <v>183030</v>
      </c>
      <c r="M28" s="477">
        <f>186540+12580</f>
        <v>199120</v>
      </c>
      <c r="N28" s="443">
        <f>191860+1060</f>
        <v>192920</v>
      </c>
      <c r="O28" s="477">
        <f>227740+17570</f>
        <v>245310</v>
      </c>
      <c r="P28" s="496">
        <f>234310+11680</f>
        <v>245990</v>
      </c>
      <c r="Q28" s="498">
        <v>314820</v>
      </c>
      <c r="R28" s="498">
        <v>355950</v>
      </c>
      <c r="S28" s="498">
        <v>432430</v>
      </c>
      <c r="T28" s="498">
        <v>441290</v>
      </c>
      <c r="U28" s="477">
        <v>417650</v>
      </c>
    </row>
    <row r="29" spans="1:21" ht="20.100000000000001" customHeight="1">
      <c r="A29" s="677"/>
      <c r="B29" s="692" t="s">
        <v>315</v>
      </c>
      <c r="C29" s="693"/>
      <c r="D29" s="447" t="s">
        <v>60</v>
      </c>
      <c r="E29" s="444" t="s">
        <v>60</v>
      </c>
      <c r="F29" s="444" t="s">
        <v>60</v>
      </c>
      <c r="G29" s="462" t="s">
        <v>60</v>
      </c>
      <c r="H29" s="444">
        <v>234980</v>
      </c>
      <c r="I29" s="444">
        <v>178020</v>
      </c>
      <c r="J29" s="444">
        <v>121530</v>
      </c>
      <c r="K29" s="444">
        <v>108810</v>
      </c>
      <c r="L29" s="469">
        <f>279400+93100</f>
        <v>372500</v>
      </c>
      <c r="M29" s="478">
        <f>280890+99320</f>
        <v>380210</v>
      </c>
      <c r="N29" s="444">
        <f>281960+104140</f>
        <v>386100</v>
      </c>
      <c r="O29" s="478">
        <f>288320+114800</f>
        <v>403120</v>
      </c>
      <c r="P29" s="491">
        <f>291160+109840</f>
        <v>401000</v>
      </c>
      <c r="Q29" s="499">
        <v>393230</v>
      </c>
      <c r="R29" s="499">
        <v>393660</v>
      </c>
      <c r="S29" s="499">
        <v>406480</v>
      </c>
      <c r="T29" s="499">
        <v>388970</v>
      </c>
      <c r="U29" s="478">
        <v>383430</v>
      </c>
    </row>
    <row r="30" spans="1:21" ht="20.100000000000001" customHeight="1">
      <c r="A30" s="677"/>
      <c r="B30" s="692" t="s">
        <v>316</v>
      </c>
      <c r="C30" s="693"/>
      <c r="D30" s="447" t="s">
        <v>60</v>
      </c>
      <c r="E30" s="444" t="s">
        <v>60</v>
      </c>
      <c r="F30" s="444" t="s">
        <v>60</v>
      </c>
      <c r="G30" s="462" t="s">
        <v>60</v>
      </c>
      <c r="H30" s="444">
        <v>190</v>
      </c>
      <c r="I30" s="444">
        <v>570</v>
      </c>
      <c r="J30" s="444">
        <v>960</v>
      </c>
      <c r="K30" s="444">
        <v>630</v>
      </c>
      <c r="L30" s="469">
        <f>330+242650</f>
        <v>242980</v>
      </c>
      <c r="M30" s="478">
        <f>231780</f>
        <v>231780</v>
      </c>
      <c r="N30" s="444">
        <f>224700</f>
        <v>224700</v>
      </c>
      <c r="O30" s="478">
        <f>213290</f>
        <v>213290</v>
      </c>
      <c r="P30" s="491">
        <f>220570</f>
        <v>220570</v>
      </c>
      <c r="Q30" s="499">
        <v>213360</v>
      </c>
      <c r="R30" s="499">
        <v>290250</v>
      </c>
      <c r="S30" s="499">
        <v>372370</v>
      </c>
      <c r="T30" s="499">
        <v>444590</v>
      </c>
      <c r="U30" s="478">
        <v>462770</v>
      </c>
    </row>
    <row r="31" spans="1:21" ht="20.100000000000001" customHeight="1">
      <c r="A31" s="677"/>
      <c r="B31" s="694" t="s">
        <v>157</v>
      </c>
      <c r="C31" s="695"/>
      <c r="D31" s="447" t="s">
        <v>60</v>
      </c>
      <c r="E31" s="444" t="s">
        <v>60</v>
      </c>
      <c r="F31" s="444" t="s">
        <v>60</v>
      </c>
      <c r="G31" s="444" t="s">
        <v>60</v>
      </c>
      <c r="H31" s="462" t="s">
        <v>60</v>
      </c>
      <c r="I31" s="444">
        <v>40830</v>
      </c>
      <c r="J31" s="444">
        <v>56880</v>
      </c>
      <c r="K31" s="444">
        <v>63290</v>
      </c>
      <c r="L31" s="469">
        <f>117630+12000</f>
        <v>129630</v>
      </c>
      <c r="M31" s="478">
        <f>112320+34110</f>
        <v>146430</v>
      </c>
      <c r="N31" s="444">
        <f>124560+25320</f>
        <v>149880</v>
      </c>
      <c r="O31" s="478">
        <f>132130+21990</f>
        <v>154120</v>
      </c>
      <c r="P31" s="491">
        <f>141950+26430</f>
        <v>168380</v>
      </c>
      <c r="Q31" s="499">
        <v>186310</v>
      </c>
      <c r="R31" s="499">
        <v>191550</v>
      </c>
      <c r="S31" s="499">
        <v>196230</v>
      </c>
      <c r="T31" s="499">
        <v>201260</v>
      </c>
      <c r="U31" s="478">
        <v>214730</v>
      </c>
    </row>
    <row r="32" spans="1:21" ht="20.100000000000001" customHeight="1">
      <c r="A32" s="677"/>
      <c r="B32" s="679" t="s">
        <v>232</v>
      </c>
      <c r="C32" s="680"/>
      <c r="D32" s="450">
        <v>127027</v>
      </c>
      <c r="E32" s="445">
        <v>101768</v>
      </c>
      <c r="F32" s="445">
        <v>112924</v>
      </c>
      <c r="G32" s="445">
        <v>0</v>
      </c>
      <c r="H32" s="445">
        <v>0</v>
      </c>
      <c r="I32" s="445">
        <v>94210</v>
      </c>
      <c r="J32" s="445">
        <v>86961</v>
      </c>
      <c r="K32" s="445">
        <v>77930</v>
      </c>
      <c r="L32" s="469">
        <v>110758</v>
      </c>
      <c r="M32" s="478">
        <v>110142</v>
      </c>
      <c r="N32" s="444">
        <v>97741</v>
      </c>
      <c r="O32" s="478">
        <v>69172</v>
      </c>
      <c r="P32" s="491">
        <v>54613</v>
      </c>
      <c r="Q32" s="499">
        <v>55392</v>
      </c>
      <c r="R32" s="499">
        <v>55867</v>
      </c>
      <c r="S32" s="499">
        <v>31487</v>
      </c>
      <c r="T32" s="499">
        <v>6749</v>
      </c>
      <c r="U32" s="478">
        <v>5524</v>
      </c>
    </row>
    <row r="33" spans="1:21" ht="20.100000000000001" customHeight="1">
      <c r="A33" s="678"/>
      <c r="B33" s="679" t="s">
        <v>136</v>
      </c>
      <c r="C33" s="680"/>
      <c r="D33" s="451"/>
      <c r="E33" s="451"/>
      <c r="F33" s="451"/>
      <c r="G33" s="451"/>
      <c r="H33" s="451"/>
      <c r="I33" s="451"/>
      <c r="J33" s="451"/>
      <c r="K33" s="451"/>
      <c r="L33" s="469">
        <v>0</v>
      </c>
      <c r="M33" s="478">
        <v>0</v>
      </c>
      <c r="N33" s="444">
        <v>0</v>
      </c>
      <c r="O33" s="478">
        <v>0</v>
      </c>
      <c r="P33" s="491">
        <v>0</v>
      </c>
      <c r="Q33" s="499">
        <v>0</v>
      </c>
      <c r="R33" s="499">
        <v>0</v>
      </c>
      <c r="S33" s="499">
        <v>0</v>
      </c>
      <c r="T33" s="499">
        <v>6390</v>
      </c>
      <c r="U33" s="478">
        <v>11500</v>
      </c>
    </row>
    <row r="34" spans="1:21" ht="20.100000000000001" customHeight="1">
      <c r="A34" s="678"/>
      <c r="B34" s="681" t="s">
        <v>305</v>
      </c>
      <c r="C34" s="682"/>
      <c r="D34" s="452">
        <v>127027</v>
      </c>
      <c r="E34" s="452">
        <v>101768</v>
      </c>
      <c r="F34" s="452">
        <v>114434</v>
      </c>
      <c r="G34" s="452">
        <v>440</v>
      </c>
      <c r="H34" s="452">
        <v>331060</v>
      </c>
      <c r="I34" s="452">
        <v>608420</v>
      </c>
      <c r="J34" s="452">
        <v>381431</v>
      </c>
      <c r="K34" s="452">
        <v>382620</v>
      </c>
      <c r="L34" s="475">
        <f t="shared" ref="L34:U34" si="6">SUM(L28:L33)</f>
        <v>1038898</v>
      </c>
      <c r="M34" s="484">
        <f t="shared" si="6"/>
        <v>1067682</v>
      </c>
      <c r="N34" s="487">
        <f t="shared" si="6"/>
        <v>1051341</v>
      </c>
      <c r="O34" s="484">
        <f t="shared" si="6"/>
        <v>1085012</v>
      </c>
      <c r="P34" s="495">
        <f t="shared" si="6"/>
        <v>1090553</v>
      </c>
      <c r="Q34" s="504">
        <f t="shared" si="6"/>
        <v>1163112</v>
      </c>
      <c r="R34" s="504">
        <f t="shared" si="6"/>
        <v>1287277</v>
      </c>
      <c r="S34" s="504">
        <f t="shared" si="6"/>
        <v>1438997</v>
      </c>
      <c r="T34" s="504">
        <f t="shared" si="6"/>
        <v>1489249</v>
      </c>
      <c r="U34" s="484">
        <f t="shared" si="6"/>
        <v>1495604</v>
      </c>
    </row>
    <row r="35" spans="1:21" ht="20.100000000000001" customHeight="1">
      <c r="A35" s="683" t="s">
        <v>141</v>
      </c>
      <c r="B35" s="684"/>
      <c r="C35" s="685"/>
      <c r="D35" s="453">
        <f t="shared" ref="D35:K35" si="7">SUM(D26,D27,D34)</f>
        <v>7075317</v>
      </c>
      <c r="E35" s="453">
        <f t="shared" si="7"/>
        <v>7525828</v>
      </c>
      <c r="F35" s="453">
        <f t="shared" si="7"/>
        <v>8449564</v>
      </c>
      <c r="G35" s="463">
        <f t="shared" si="7"/>
        <v>8879830</v>
      </c>
      <c r="H35" s="463">
        <f t="shared" si="7"/>
        <v>10594850</v>
      </c>
      <c r="I35" s="463">
        <f t="shared" si="7"/>
        <v>12193490</v>
      </c>
      <c r="J35" s="463">
        <f t="shared" si="7"/>
        <v>12754511</v>
      </c>
      <c r="K35" s="463">
        <f t="shared" si="7"/>
        <v>13058830</v>
      </c>
      <c r="L35" s="473">
        <f t="shared" ref="L35:U35" si="8">L6+L16+L34</f>
        <v>12179688</v>
      </c>
      <c r="M35" s="482">
        <f t="shared" si="8"/>
        <v>12339312</v>
      </c>
      <c r="N35" s="485">
        <f t="shared" si="8"/>
        <v>12226301</v>
      </c>
      <c r="O35" s="482">
        <f t="shared" si="8"/>
        <v>12501002</v>
      </c>
      <c r="P35" s="496">
        <f t="shared" si="8"/>
        <v>12590133</v>
      </c>
      <c r="Q35" s="502">
        <f t="shared" si="8"/>
        <v>13048232</v>
      </c>
      <c r="R35" s="502">
        <f t="shared" si="8"/>
        <v>13187677</v>
      </c>
      <c r="S35" s="502">
        <f t="shared" si="8"/>
        <v>13310207</v>
      </c>
      <c r="T35" s="502">
        <f t="shared" si="8"/>
        <v>13297819</v>
      </c>
      <c r="U35" s="482">
        <f t="shared" si="8"/>
        <v>13232374</v>
      </c>
    </row>
    <row r="36" spans="1:21" ht="20.100000000000001" customHeight="1">
      <c r="A36" s="686" t="s">
        <v>154</v>
      </c>
      <c r="B36" s="564"/>
      <c r="C36" s="565"/>
      <c r="D36" s="454" t="s">
        <v>60</v>
      </c>
      <c r="E36" s="454" t="s">
        <v>60</v>
      </c>
      <c r="F36" s="454" t="s">
        <v>60</v>
      </c>
      <c r="G36" s="464" t="s">
        <v>60</v>
      </c>
      <c r="H36" s="467" t="s">
        <v>60</v>
      </c>
      <c r="I36" s="467" t="s">
        <v>60</v>
      </c>
      <c r="J36" s="467" t="s">
        <v>60</v>
      </c>
      <c r="K36" s="467">
        <v>557005</v>
      </c>
      <c r="L36" s="469">
        <v>503130</v>
      </c>
      <c r="M36" s="478">
        <v>681730</v>
      </c>
      <c r="N36" s="444">
        <v>825165</v>
      </c>
      <c r="O36" s="478">
        <v>1233764</v>
      </c>
      <c r="P36" s="491">
        <v>1079860</v>
      </c>
      <c r="Q36" s="499">
        <v>1466250</v>
      </c>
      <c r="R36" s="499">
        <v>1426920</v>
      </c>
      <c r="S36" s="499">
        <v>1883720</v>
      </c>
      <c r="T36" s="499">
        <v>2104200</v>
      </c>
      <c r="U36" s="478">
        <v>2261800</v>
      </c>
    </row>
    <row r="37" spans="1:21" ht="20.100000000000001" customHeight="1">
      <c r="A37" s="652" t="s">
        <v>317</v>
      </c>
      <c r="B37" s="653"/>
      <c r="C37" s="654"/>
      <c r="D37" s="455">
        <f t="shared" ref="D37:K37" si="9">SUM(D35,D36)</f>
        <v>7075317</v>
      </c>
      <c r="E37" s="455">
        <f t="shared" si="9"/>
        <v>7525828</v>
      </c>
      <c r="F37" s="455">
        <f t="shared" si="9"/>
        <v>8449564</v>
      </c>
      <c r="G37" s="455">
        <f t="shared" si="9"/>
        <v>8879830</v>
      </c>
      <c r="H37" s="455">
        <f t="shared" si="9"/>
        <v>10594850</v>
      </c>
      <c r="I37" s="455">
        <f t="shared" si="9"/>
        <v>12193490</v>
      </c>
      <c r="J37" s="455">
        <f t="shared" si="9"/>
        <v>12754511</v>
      </c>
      <c r="K37" s="455">
        <f t="shared" si="9"/>
        <v>13615835</v>
      </c>
      <c r="L37" s="474">
        <f t="shared" ref="L37:U37" si="10">L35+L36</f>
        <v>12682818</v>
      </c>
      <c r="M37" s="483">
        <f t="shared" si="10"/>
        <v>13021042</v>
      </c>
      <c r="N37" s="486">
        <f t="shared" si="10"/>
        <v>13051466</v>
      </c>
      <c r="O37" s="483">
        <f t="shared" si="10"/>
        <v>13734766</v>
      </c>
      <c r="P37" s="493">
        <f t="shared" si="10"/>
        <v>13669993</v>
      </c>
      <c r="Q37" s="503">
        <f t="shared" si="10"/>
        <v>14514482</v>
      </c>
      <c r="R37" s="503">
        <f t="shared" si="10"/>
        <v>14614597</v>
      </c>
      <c r="S37" s="503">
        <f t="shared" si="10"/>
        <v>15193927</v>
      </c>
      <c r="T37" s="503">
        <f t="shared" si="10"/>
        <v>15402019</v>
      </c>
      <c r="U37" s="483">
        <f t="shared" si="10"/>
        <v>15494174</v>
      </c>
    </row>
    <row r="38" spans="1:21" ht="12" customHeight="1">
      <c r="A38" s="438"/>
      <c r="B38" s="438"/>
      <c r="C38" s="438"/>
      <c r="D38" s="456"/>
      <c r="E38" s="456"/>
      <c r="F38" s="456"/>
      <c r="G38" s="456"/>
      <c r="H38" s="456"/>
      <c r="I38" s="456"/>
      <c r="J38" s="456"/>
      <c r="K38" s="456"/>
      <c r="L38" s="456"/>
      <c r="M38" s="456"/>
      <c r="N38" s="456"/>
      <c r="O38" s="456"/>
      <c r="P38" s="497"/>
      <c r="Q38" s="456"/>
      <c r="R38" s="456"/>
      <c r="S38" s="456"/>
      <c r="T38" s="456"/>
      <c r="U38" s="497"/>
    </row>
    <row r="39" spans="1:21" ht="20.100000000000001" customHeight="1">
      <c r="A39" s="655" t="s">
        <v>320</v>
      </c>
      <c r="B39" s="656"/>
      <c r="C39" s="657"/>
      <c r="D39" s="457">
        <v>206</v>
      </c>
      <c r="E39" s="457">
        <v>214</v>
      </c>
      <c r="F39" s="457">
        <v>235</v>
      </c>
      <c r="G39" s="465">
        <v>243.3</v>
      </c>
      <c r="H39" s="457">
        <v>286.5</v>
      </c>
      <c r="I39" s="457">
        <v>326.39999999999998</v>
      </c>
      <c r="J39" s="457">
        <v>339.2</v>
      </c>
      <c r="K39" s="457">
        <v>359.7</v>
      </c>
      <c r="L39" s="511">
        <v>309.8</v>
      </c>
      <c r="M39" s="507">
        <v>317.2</v>
      </c>
      <c r="N39" s="457">
        <v>316.8</v>
      </c>
      <c r="O39" s="507">
        <v>332.7</v>
      </c>
      <c r="P39" s="505">
        <v>330.8</v>
      </c>
      <c r="Q39" s="457">
        <v>351</v>
      </c>
      <c r="R39" s="507">
        <v>352.6</v>
      </c>
      <c r="S39" s="457">
        <v>365</v>
      </c>
      <c r="T39" s="507">
        <v>368.5</v>
      </c>
      <c r="U39" s="509">
        <v>368.8</v>
      </c>
    </row>
    <row r="40" spans="1:21" ht="20.100000000000001" customHeight="1">
      <c r="A40" s="658" t="s">
        <v>321</v>
      </c>
      <c r="B40" s="659"/>
      <c r="C40" s="660"/>
      <c r="D40" s="458">
        <v>0.56399999999999995</v>
      </c>
      <c r="E40" s="458">
        <v>0.58599999999999997</v>
      </c>
      <c r="F40" s="458">
        <v>0.64400000000000002</v>
      </c>
      <c r="G40" s="466">
        <v>0.66700000000000004</v>
      </c>
      <c r="H40" s="458">
        <v>0.78500000000000003</v>
      </c>
      <c r="I40" s="458">
        <v>0.89400000000000002</v>
      </c>
      <c r="J40" s="458">
        <v>0.92900000000000005</v>
      </c>
      <c r="K40" s="458">
        <v>0.98599999999999999</v>
      </c>
      <c r="L40" s="512">
        <v>0.84899999999999998</v>
      </c>
      <c r="M40" s="508">
        <v>0.86899999999999999</v>
      </c>
      <c r="N40" s="458">
        <v>0.86799999999999999</v>
      </c>
      <c r="O40" s="508">
        <v>0.91200000000000003</v>
      </c>
      <c r="P40" s="506">
        <v>0.90600000000000003</v>
      </c>
      <c r="Q40" s="458">
        <v>0.96199999999999997</v>
      </c>
      <c r="R40" s="508">
        <v>0.96599999999999997</v>
      </c>
      <c r="S40" s="458">
        <v>1</v>
      </c>
      <c r="T40" s="508">
        <v>1.0089999999999999</v>
      </c>
      <c r="U40" s="510">
        <v>1.01</v>
      </c>
    </row>
    <row r="41" spans="1:21" ht="18" customHeight="1">
      <c r="A41" s="153" t="s">
        <v>322</v>
      </c>
      <c r="M41" s="299"/>
      <c r="N41" s="299"/>
      <c r="O41" s="299"/>
      <c r="P41" s="439"/>
      <c r="R41" s="299"/>
      <c r="S41" s="299"/>
      <c r="T41" s="299"/>
      <c r="U41" s="439" t="s">
        <v>267</v>
      </c>
    </row>
    <row r="42" spans="1:21" ht="18" customHeight="1"/>
    <row r="43" spans="1:21" ht="18" customHeight="1">
      <c r="L43" s="476"/>
      <c r="Q43" s="476"/>
    </row>
  </sheetData>
  <mergeCells count="48">
    <mergeCell ref="A2:U2"/>
    <mergeCell ref="A4:B4"/>
    <mergeCell ref="A5:B5"/>
    <mergeCell ref="B6:C6"/>
    <mergeCell ref="B14:C14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B15:C15"/>
    <mergeCell ref="B16:C16"/>
    <mergeCell ref="B24:C24"/>
    <mergeCell ref="B25:C25"/>
    <mergeCell ref="A26:C26"/>
    <mergeCell ref="A36:C36"/>
    <mergeCell ref="A27:C27"/>
    <mergeCell ref="B28:C28"/>
    <mergeCell ref="B29:C29"/>
    <mergeCell ref="B30:C30"/>
    <mergeCell ref="B31:C31"/>
    <mergeCell ref="A37:C37"/>
    <mergeCell ref="A39:C39"/>
    <mergeCell ref="A40:C40"/>
    <mergeCell ref="D4:D5"/>
    <mergeCell ref="E4:E5"/>
    <mergeCell ref="B7:B10"/>
    <mergeCell ref="B11:B13"/>
    <mergeCell ref="B17:B20"/>
    <mergeCell ref="B21:B23"/>
    <mergeCell ref="A6:A15"/>
    <mergeCell ref="A16:A25"/>
    <mergeCell ref="A28:A34"/>
    <mergeCell ref="B32:C32"/>
    <mergeCell ref="B33:C33"/>
    <mergeCell ref="B34:C34"/>
    <mergeCell ref="A35:C35"/>
    <mergeCell ref="Q4:Q5"/>
    <mergeCell ref="R4:R5"/>
    <mergeCell ref="S4:S5"/>
    <mergeCell ref="T4:T5"/>
    <mergeCell ref="U4:U5"/>
  </mergeCells>
  <phoneticPr fontId="3"/>
  <pageMargins left="0.70866141732283472" right="0.70866141732283472" top="0.74803149606299213" bottom="0.33" header="0.31496062992125984" footer="0.31496062992125984"/>
  <pageSetup paperSize="9" scale="6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Y86"/>
  <sheetViews>
    <sheetView view="pageBreakPreview" zoomScaleSheetLayoutView="100" workbookViewId="0">
      <selection activeCell="X54" sqref="X54"/>
    </sheetView>
  </sheetViews>
  <sheetFormatPr defaultColWidth="10" defaultRowHeight="12"/>
  <cols>
    <col min="1" max="1" width="4.375" style="1" customWidth="1"/>
    <col min="2" max="2" width="6.875" style="1" customWidth="1"/>
    <col min="3" max="39" width="3.75" style="1" customWidth="1"/>
    <col min="40" max="16384" width="10" style="1"/>
  </cols>
  <sheetData>
    <row r="1" spans="1:39" s="2" customFormat="1" ht="21.75" customHeight="1"/>
    <row r="2" spans="1:39" s="2" customFormat="1" ht="17.25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39" s="2" customFormat="1" ht="16.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39" ht="18" customHeight="1">
      <c r="A4" s="5" t="s">
        <v>2</v>
      </c>
    </row>
    <row r="5" spans="1:39" ht="21" customHeight="1">
      <c r="A5" s="550" t="s">
        <v>348</v>
      </c>
      <c r="B5" s="550"/>
      <c r="C5" s="550"/>
      <c r="D5" s="550"/>
      <c r="E5" s="550"/>
      <c r="F5" s="550"/>
      <c r="G5" s="550"/>
      <c r="H5" s="550"/>
      <c r="I5" s="550"/>
      <c r="J5" s="550"/>
      <c r="K5" s="550"/>
      <c r="L5" s="550"/>
      <c r="M5" s="550"/>
      <c r="N5" s="550"/>
      <c r="O5" s="550"/>
      <c r="P5" s="550"/>
      <c r="Q5" s="550"/>
      <c r="R5" s="550"/>
      <c r="S5" s="550"/>
      <c r="T5" s="550"/>
      <c r="U5" s="550"/>
      <c r="V5" s="550"/>
      <c r="W5" s="550"/>
      <c r="X5" s="550"/>
      <c r="Y5" s="550"/>
      <c r="Z5" s="550"/>
      <c r="AA5" s="550"/>
      <c r="AB5" s="550"/>
      <c r="AC5" s="550"/>
      <c r="AD5" s="550"/>
      <c r="AE5" s="550"/>
      <c r="AF5" s="550"/>
      <c r="AG5" s="550"/>
      <c r="AH5" s="550"/>
      <c r="AI5" s="550"/>
      <c r="AJ5" s="550"/>
      <c r="AK5" s="550"/>
      <c r="AL5" s="550"/>
      <c r="AM5" s="550"/>
    </row>
    <row r="6" spans="1:39" ht="18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K6" s="82"/>
      <c r="AM6" s="82" t="s">
        <v>8</v>
      </c>
    </row>
    <row r="7" spans="1:39" ht="21" customHeight="1">
      <c r="A7" s="513" t="s">
        <v>12</v>
      </c>
      <c r="B7" s="12" t="s">
        <v>17</v>
      </c>
      <c r="C7" s="551" t="s">
        <v>15</v>
      </c>
      <c r="D7" s="552"/>
      <c r="E7" s="552"/>
      <c r="F7" s="552"/>
      <c r="G7" s="552"/>
      <c r="H7" s="552"/>
      <c r="I7" s="552"/>
      <c r="J7" s="552"/>
      <c r="K7" s="552"/>
      <c r="L7" s="552"/>
      <c r="M7" s="552"/>
      <c r="N7" s="552"/>
      <c r="O7" s="552"/>
      <c r="P7" s="552"/>
      <c r="Q7" s="552"/>
      <c r="R7" s="552"/>
      <c r="S7" s="552"/>
      <c r="T7" s="552"/>
      <c r="U7" s="552"/>
      <c r="V7" s="552"/>
      <c r="W7" s="552"/>
      <c r="X7" s="552"/>
      <c r="Y7" s="552"/>
      <c r="Z7" s="552"/>
      <c r="AA7" s="552"/>
      <c r="AB7" s="552"/>
      <c r="AC7" s="552"/>
      <c r="AD7" s="552"/>
      <c r="AE7" s="552"/>
      <c r="AF7" s="552"/>
      <c r="AG7" s="552"/>
      <c r="AH7" s="552"/>
      <c r="AI7" s="552"/>
      <c r="AJ7" s="552"/>
      <c r="AK7" s="552"/>
      <c r="AL7" s="552"/>
      <c r="AM7" s="553"/>
    </row>
    <row r="8" spans="1:39" ht="16.5" customHeight="1">
      <c r="A8" s="514"/>
      <c r="B8" s="513" t="s">
        <v>18</v>
      </c>
      <c r="C8" s="554" t="s">
        <v>23</v>
      </c>
      <c r="D8" s="554"/>
      <c r="E8" s="554"/>
      <c r="F8" s="554"/>
      <c r="G8" s="554"/>
      <c r="H8" s="554"/>
      <c r="I8" s="554"/>
      <c r="J8" s="555"/>
      <c r="K8" s="545" t="s">
        <v>27</v>
      </c>
      <c r="L8" s="545"/>
      <c r="M8" s="545"/>
      <c r="N8" s="545"/>
      <c r="O8" s="545"/>
      <c r="P8" s="545"/>
      <c r="Q8" s="545"/>
      <c r="R8" s="545"/>
      <c r="S8" s="545"/>
      <c r="T8" s="545"/>
      <c r="U8" s="545"/>
      <c r="V8" s="545"/>
      <c r="W8" s="525" t="s">
        <v>28</v>
      </c>
      <c r="X8" s="525"/>
      <c r="Y8" s="525"/>
      <c r="Z8" s="525"/>
      <c r="AA8" s="525" t="s">
        <v>31</v>
      </c>
      <c r="AB8" s="525"/>
      <c r="AC8" s="525"/>
      <c r="AD8" s="525"/>
      <c r="AE8" s="525" t="s">
        <v>35</v>
      </c>
      <c r="AF8" s="525"/>
      <c r="AG8" s="525"/>
      <c r="AH8" s="525"/>
      <c r="AI8" s="525" t="s">
        <v>37</v>
      </c>
      <c r="AJ8" s="525"/>
      <c r="AK8" s="525"/>
      <c r="AL8" s="525"/>
      <c r="AM8" s="525"/>
    </row>
    <row r="9" spans="1:39" ht="16.5" customHeight="1">
      <c r="A9" s="515"/>
      <c r="B9" s="515"/>
      <c r="C9" s="545" t="s">
        <v>39</v>
      </c>
      <c r="D9" s="545"/>
      <c r="E9" s="545"/>
      <c r="F9" s="545"/>
      <c r="G9" s="545" t="s">
        <v>43</v>
      </c>
      <c r="H9" s="545"/>
      <c r="I9" s="545"/>
      <c r="J9" s="551"/>
      <c r="K9" s="545" t="s">
        <v>39</v>
      </c>
      <c r="L9" s="545"/>
      <c r="M9" s="545"/>
      <c r="N9" s="545" t="s">
        <v>43</v>
      </c>
      <c r="O9" s="545"/>
      <c r="P9" s="545"/>
      <c r="Q9" s="545" t="s">
        <v>44</v>
      </c>
      <c r="R9" s="545"/>
      <c r="S9" s="545"/>
      <c r="T9" s="545" t="s">
        <v>45</v>
      </c>
      <c r="U9" s="545"/>
      <c r="V9" s="545"/>
      <c r="W9" s="525"/>
      <c r="X9" s="525"/>
      <c r="Y9" s="525"/>
      <c r="Z9" s="525"/>
      <c r="AA9" s="525"/>
      <c r="AB9" s="525"/>
      <c r="AC9" s="525"/>
      <c r="AD9" s="525"/>
      <c r="AE9" s="525"/>
      <c r="AF9" s="525"/>
      <c r="AG9" s="525"/>
      <c r="AH9" s="525"/>
      <c r="AI9" s="525"/>
      <c r="AJ9" s="525"/>
      <c r="AK9" s="525"/>
      <c r="AL9" s="525"/>
      <c r="AM9" s="525"/>
    </row>
    <row r="10" spans="1:39" ht="21" hidden="1" customHeight="1">
      <c r="A10" s="526" t="s">
        <v>40</v>
      </c>
      <c r="B10" s="13" t="s">
        <v>46</v>
      </c>
      <c r="C10" s="21">
        <v>791</v>
      </c>
      <c r="D10" s="42"/>
      <c r="E10" s="42"/>
      <c r="F10" s="42"/>
      <c r="G10" s="42"/>
      <c r="H10" s="42"/>
      <c r="I10" s="42"/>
      <c r="J10" s="42"/>
      <c r="K10" s="549">
        <v>934</v>
      </c>
      <c r="L10" s="549"/>
      <c r="M10" s="549"/>
      <c r="N10" s="549">
        <v>729</v>
      </c>
      <c r="O10" s="549"/>
      <c r="P10" s="549"/>
      <c r="Q10" s="549">
        <v>632</v>
      </c>
      <c r="R10" s="549"/>
      <c r="S10" s="549"/>
      <c r="T10" s="549">
        <v>435</v>
      </c>
      <c r="U10" s="549"/>
      <c r="V10" s="549"/>
      <c r="W10" s="42">
        <v>524</v>
      </c>
      <c r="X10" s="42"/>
      <c r="Y10" s="42"/>
      <c r="Z10" s="42"/>
      <c r="AA10" s="42"/>
      <c r="AB10" s="42">
        <v>731</v>
      </c>
      <c r="AC10" s="42"/>
      <c r="AD10" s="42"/>
      <c r="AE10" s="42">
        <v>90</v>
      </c>
      <c r="AF10" s="42"/>
      <c r="AG10" s="42"/>
      <c r="AH10" s="42"/>
      <c r="AI10" s="74">
        <v>6215</v>
      </c>
      <c r="AJ10" s="74"/>
      <c r="AK10" s="42"/>
      <c r="AL10" s="42"/>
      <c r="AM10" s="74"/>
    </row>
    <row r="11" spans="1:39" ht="21" hidden="1" customHeight="1">
      <c r="A11" s="527"/>
      <c r="B11" s="14" t="s">
        <v>36</v>
      </c>
      <c r="C11" s="21">
        <v>452</v>
      </c>
      <c r="D11" s="42"/>
      <c r="E11" s="42"/>
      <c r="F11" s="42"/>
      <c r="G11" s="42"/>
      <c r="H11" s="42"/>
      <c r="I11" s="42"/>
      <c r="J11" s="42"/>
      <c r="K11" s="549">
        <v>432</v>
      </c>
      <c r="L11" s="549"/>
      <c r="M11" s="549"/>
      <c r="N11" s="549">
        <v>426</v>
      </c>
      <c r="O11" s="549"/>
      <c r="P11" s="549"/>
      <c r="Q11" s="549">
        <v>401</v>
      </c>
      <c r="R11" s="549"/>
      <c r="S11" s="549"/>
      <c r="T11" s="549">
        <v>341</v>
      </c>
      <c r="U11" s="549"/>
      <c r="V11" s="549"/>
      <c r="W11" s="42">
        <v>456</v>
      </c>
      <c r="X11" s="42"/>
      <c r="Y11" s="42"/>
      <c r="Z11" s="42"/>
      <c r="AA11" s="42"/>
      <c r="AB11" s="42">
        <v>418</v>
      </c>
      <c r="AC11" s="42"/>
      <c r="AD11" s="42"/>
      <c r="AE11" s="42">
        <v>82</v>
      </c>
      <c r="AF11" s="42"/>
      <c r="AG11" s="42"/>
      <c r="AH11" s="42"/>
      <c r="AI11" s="74">
        <v>3998</v>
      </c>
      <c r="AJ11" s="74"/>
      <c r="AK11" s="42"/>
      <c r="AL11" s="42"/>
      <c r="AM11" s="74"/>
    </row>
    <row r="12" spans="1:39" ht="21" hidden="1" customHeight="1">
      <c r="A12" s="528"/>
      <c r="B12" s="15" t="s">
        <v>47</v>
      </c>
      <c r="C12" s="22">
        <v>57.1</v>
      </c>
      <c r="D12" s="43"/>
      <c r="E12" s="43"/>
      <c r="F12" s="43"/>
      <c r="G12" s="43"/>
      <c r="H12" s="43"/>
      <c r="I12" s="43"/>
      <c r="J12" s="43"/>
      <c r="K12" s="549">
        <v>46.3</v>
      </c>
      <c r="L12" s="549"/>
      <c r="M12" s="549"/>
      <c r="N12" s="549">
        <v>58.4</v>
      </c>
      <c r="O12" s="549"/>
      <c r="P12" s="549"/>
      <c r="Q12" s="549">
        <v>63.4</v>
      </c>
      <c r="R12" s="549"/>
      <c r="S12" s="549"/>
      <c r="T12" s="549">
        <v>78.400000000000006</v>
      </c>
      <c r="U12" s="549"/>
      <c r="V12" s="549"/>
      <c r="W12" s="43">
        <v>87</v>
      </c>
      <c r="X12" s="43"/>
      <c r="Y12" s="43"/>
      <c r="Z12" s="43"/>
      <c r="AA12" s="43"/>
      <c r="AB12" s="43">
        <v>57.2</v>
      </c>
      <c r="AC12" s="43"/>
      <c r="AD12" s="43"/>
      <c r="AE12" s="43">
        <v>91.1</v>
      </c>
      <c r="AF12" s="43"/>
      <c r="AG12" s="43"/>
      <c r="AH12" s="43"/>
      <c r="AI12" s="75">
        <v>64.3</v>
      </c>
      <c r="AJ12" s="75"/>
      <c r="AK12" s="43"/>
      <c r="AL12" s="42"/>
      <c r="AM12" s="74"/>
    </row>
    <row r="13" spans="1:39" ht="21" hidden="1" customHeight="1">
      <c r="A13" s="526" t="s">
        <v>29</v>
      </c>
      <c r="B13" s="13" t="s">
        <v>46</v>
      </c>
      <c r="C13" s="21">
        <v>848</v>
      </c>
      <c r="D13" s="42"/>
      <c r="E13" s="42"/>
      <c r="F13" s="42"/>
      <c r="G13" s="42"/>
      <c r="H13" s="42"/>
      <c r="I13" s="42"/>
      <c r="J13" s="42"/>
      <c r="K13" s="549">
        <v>1268</v>
      </c>
      <c r="L13" s="549"/>
      <c r="M13" s="549"/>
      <c r="N13" s="549">
        <v>779</v>
      </c>
      <c r="O13" s="549"/>
      <c r="P13" s="549"/>
      <c r="Q13" s="549">
        <v>672</v>
      </c>
      <c r="R13" s="549"/>
      <c r="S13" s="549"/>
      <c r="T13" s="549">
        <v>373</v>
      </c>
      <c r="U13" s="549"/>
      <c r="V13" s="549"/>
      <c r="W13" s="42">
        <v>508</v>
      </c>
      <c r="X13" s="42"/>
      <c r="Y13" s="42"/>
      <c r="Z13" s="42"/>
      <c r="AA13" s="42"/>
      <c r="AB13" s="42">
        <v>774</v>
      </c>
      <c r="AC13" s="42"/>
      <c r="AD13" s="42"/>
      <c r="AE13" s="42">
        <v>74</v>
      </c>
      <c r="AF13" s="42"/>
      <c r="AG13" s="42"/>
      <c r="AH13" s="42"/>
      <c r="AI13" s="74">
        <v>6169</v>
      </c>
      <c r="AJ13" s="74"/>
      <c r="AK13" s="42"/>
      <c r="AL13" s="42"/>
      <c r="AM13" s="74"/>
    </row>
    <row r="14" spans="1:39" ht="21" hidden="1" customHeight="1">
      <c r="A14" s="527"/>
      <c r="B14" s="14" t="s">
        <v>36</v>
      </c>
      <c r="C14" s="21">
        <v>409</v>
      </c>
      <c r="D14" s="42"/>
      <c r="E14" s="42"/>
      <c r="F14" s="42"/>
      <c r="G14" s="42"/>
      <c r="H14" s="42"/>
      <c r="I14" s="42"/>
      <c r="J14" s="42"/>
      <c r="K14" s="549">
        <v>437</v>
      </c>
      <c r="L14" s="549"/>
      <c r="M14" s="549"/>
      <c r="N14" s="549">
        <v>427</v>
      </c>
      <c r="O14" s="549"/>
      <c r="P14" s="549"/>
      <c r="Q14" s="549">
        <v>354</v>
      </c>
      <c r="R14" s="549"/>
      <c r="S14" s="549"/>
      <c r="T14" s="549">
        <v>211</v>
      </c>
      <c r="U14" s="549"/>
      <c r="V14" s="549"/>
      <c r="W14" s="42">
        <v>374</v>
      </c>
      <c r="X14" s="42"/>
      <c r="Y14" s="42"/>
      <c r="Z14" s="42"/>
      <c r="AA14" s="42"/>
      <c r="AB14" s="42">
        <v>337</v>
      </c>
      <c r="AC14" s="42"/>
      <c r="AD14" s="42"/>
      <c r="AE14" s="42">
        <v>74</v>
      </c>
      <c r="AF14" s="42"/>
      <c r="AG14" s="42"/>
      <c r="AH14" s="42"/>
      <c r="AI14" s="74">
        <v>4231</v>
      </c>
      <c r="AJ14" s="74"/>
      <c r="AK14" s="42"/>
      <c r="AL14" s="42"/>
      <c r="AM14" s="74"/>
    </row>
    <row r="15" spans="1:39" ht="21" hidden="1" customHeight="1">
      <c r="A15" s="528"/>
      <c r="B15" s="15" t="s">
        <v>47</v>
      </c>
      <c r="C15" s="22">
        <v>48.2</v>
      </c>
      <c r="D15" s="43"/>
      <c r="E15" s="43"/>
      <c r="F15" s="43"/>
      <c r="G15" s="43"/>
      <c r="H15" s="43"/>
      <c r="I15" s="43"/>
      <c r="J15" s="43"/>
      <c r="K15" s="549">
        <v>34.5</v>
      </c>
      <c r="L15" s="549"/>
      <c r="M15" s="549"/>
      <c r="N15" s="549">
        <v>54.8</v>
      </c>
      <c r="O15" s="549"/>
      <c r="P15" s="549"/>
      <c r="Q15" s="549">
        <v>52.7</v>
      </c>
      <c r="R15" s="549"/>
      <c r="S15" s="549"/>
      <c r="T15" s="549">
        <v>56.6</v>
      </c>
      <c r="U15" s="549"/>
      <c r="V15" s="549"/>
      <c r="W15" s="43">
        <v>73.599999999999994</v>
      </c>
      <c r="X15" s="43"/>
      <c r="Y15" s="43"/>
      <c r="Z15" s="43"/>
      <c r="AA15" s="43"/>
      <c r="AB15" s="43">
        <v>43.5</v>
      </c>
      <c r="AC15" s="43"/>
      <c r="AD15" s="43"/>
      <c r="AE15" s="43">
        <v>100</v>
      </c>
      <c r="AF15" s="43"/>
      <c r="AG15" s="43"/>
      <c r="AH15" s="43"/>
      <c r="AI15" s="75">
        <v>68.599999999999994</v>
      </c>
      <c r="AJ15" s="75"/>
      <c r="AK15" s="43"/>
      <c r="AL15" s="42"/>
      <c r="AM15" s="74"/>
    </row>
    <row r="16" spans="1:39" ht="21" hidden="1" customHeight="1">
      <c r="A16" s="526" t="s">
        <v>48</v>
      </c>
      <c r="B16" s="13" t="s">
        <v>46</v>
      </c>
      <c r="C16" s="21">
        <v>967</v>
      </c>
      <c r="D16" s="42"/>
      <c r="E16" s="42"/>
      <c r="F16" s="42"/>
      <c r="G16" s="42"/>
      <c r="H16" s="42"/>
      <c r="I16" s="42"/>
      <c r="J16" s="42"/>
      <c r="K16" s="549">
        <v>1310</v>
      </c>
      <c r="L16" s="549"/>
      <c r="M16" s="549"/>
      <c r="N16" s="549">
        <v>783</v>
      </c>
      <c r="O16" s="549"/>
      <c r="P16" s="549"/>
      <c r="Q16" s="549">
        <v>691</v>
      </c>
      <c r="R16" s="549"/>
      <c r="S16" s="549"/>
      <c r="T16" s="549">
        <v>545</v>
      </c>
      <c r="U16" s="549"/>
      <c r="V16" s="549"/>
      <c r="W16" s="42">
        <v>523</v>
      </c>
      <c r="X16" s="42"/>
      <c r="Y16" s="42"/>
      <c r="Z16" s="42"/>
      <c r="AA16" s="42"/>
      <c r="AB16" s="42">
        <v>787</v>
      </c>
      <c r="AC16" s="42"/>
      <c r="AD16" s="42"/>
      <c r="AE16" s="42">
        <v>72</v>
      </c>
      <c r="AF16" s="42"/>
      <c r="AG16" s="42"/>
      <c r="AH16" s="42"/>
      <c r="AI16" s="74">
        <v>6263</v>
      </c>
      <c r="AJ16" s="74"/>
      <c r="AK16" s="42"/>
      <c r="AL16" s="42"/>
      <c r="AM16" s="74"/>
    </row>
    <row r="17" spans="1:39" ht="21" hidden="1" customHeight="1">
      <c r="A17" s="527"/>
      <c r="B17" s="14" t="s">
        <v>36</v>
      </c>
      <c r="C17" s="21">
        <v>384</v>
      </c>
      <c r="D17" s="42"/>
      <c r="E17" s="42"/>
      <c r="F17" s="42"/>
      <c r="G17" s="42"/>
      <c r="H17" s="42"/>
      <c r="I17" s="42"/>
      <c r="J17" s="42"/>
      <c r="K17" s="549">
        <v>468</v>
      </c>
      <c r="L17" s="549"/>
      <c r="M17" s="549"/>
      <c r="N17" s="549">
        <v>406</v>
      </c>
      <c r="O17" s="549"/>
      <c r="P17" s="549"/>
      <c r="Q17" s="549">
        <v>388</v>
      </c>
      <c r="R17" s="549"/>
      <c r="S17" s="549"/>
      <c r="T17" s="549">
        <v>366</v>
      </c>
      <c r="U17" s="549"/>
      <c r="V17" s="549"/>
      <c r="W17" s="42">
        <v>456</v>
      </c>
      <c r="X17" s="42"/>
      <c r="Y17" s="42"/>
      <c r="Z17" s="42"/>
      <c r="AA17" s="42"/>
      <c r="AB17" s="42">
        <v>390</v>
      </c>
      <c r="AC17" s="42"/>
      <c r="AD17" s="42"/>
      <c r="AE17" s="42">
        <v>72</v>
      </c>
      <c r="AF17" s="42"/>
      <c r="AG17" s="42"/>
      <c r="AH17" s="42"/>
      <c r="AI17" s="74">
        <v>4079</v>
      </c>
      <c r="AJ17" s="74"/>
      <c r="AK17" s="42"/>
      <c r="AL17" s="42"/>
      <c r="AM17" s="74"/>
    </row>
    <row r="18" spans="1:39" ht="21" hidden="1" customHeight="1">
      <c r="A18" s="528"/>
      <c r="B18" s="15" t="s">
        <v>47</v>
      </c>
      <c r="C18" s="22">
        <v>39.700000000000003</v>
      </c>
      <c r="D18" s="43"/>
      <c r="E18" s="43"/>
      <c r="F18" s="43"/>
      <c r="G18" s="43"/>
      <c r="H18" s="43"/>
      <c r="I18" s="43"/>
      <c r="J18" s="43"/>
      <c r="K18" s="549">
        <v>35.700000000000003</v>
      </c>
      <c r="L18" s="549"/>
      <c r="M18" s="549"/>
      <c r="N18" s="549">
        <v>51.8</v>
      </c>
      <c r="O18" s="549"/>
      <c r="P18" s="549"/>
      <c r="Q18" s="549">
        <v>56.1</v>
      </c>
      <c r="R18" s="549"/>
      <c r="S18" s="549"/>
      <c r="T18" s="549">
        <v>67.2</v>
      </c>
      <c r="U18" s="549"/>
      <c r="V18" s="549"/>
      <c r="W18" s="43">
        <v>87.2</v>
      </c>
      <c r="X18" s="43"/>
      <c r="Y18" s="43"/>
      <c r="Z18" s="43"/>
      <c r="AA18" s="43"/>
      <c r="AB18" s="43">
        <v>49.6</v>
      </c>
      <c r="AC18" s="43"/>
      <c r="AD18" s="43"/>
      <c r="AE18" s="43">
        <v>100</v>
      </c>
      <c r="AF18" s="43"/>
      <c r="AG18" s="43"/>
      <c r="AH18" s="43"/>
      <c r="AI18" s="75">
        <v>65.099999999999994</v>
      </c>
      <c r="AJ18" s="75"/>
      <c r="AK18" s="43"/>
      <c r="AL18" s="42"/>
      <c r="AM18" s="74"/>
    </row>
    <row r="19" spans="1:39" ht="21" hidden="1" customHeight="1">
      <c r="A19" s="529" t="s">
        <v>50</v>
      </c>
      <c r="B19" s="13" t="s">
        <v>46</v>
      </c>
      <c r="C19" s="23">
        <v>815</v>
      </c>
      <c r="D19" s="42"/>
      <c r="E19" s="42"/>
      <c r="F19" s="42"/>
      <c r="G19" s="42"/>
      <c r="H19" s="42"/>
      <c r="I19" s="42"/>
      <c r="J19" s="42"/>
      <c r="K19" s="549">
        <v>2231</v>
      </c>
      <c r="L19" s="549"/>
      <c r="M19" s="549"/>
      <c r="N19" s="549">
        <v>1301</v>
      </c>
      <c r="O19" s="549"/>
      <c r="P19" s="549"/>
      <c r="Q19" s="549">
        <v>1013</v>
      </c>
      <c r="R19" s="549"/>
      <c r="S19" s="549"/>
      <c r="T19" s="549">
        <v>856</v>
      </c>
      <c r="U19" s="549"/>
      <c r="V19" s="549"/>
      <c r="W19" s="63">
        <v>523</v>
      </c>
      <c r="X19" s="63"/>
      <c r="Y19" s="63"/>
      <c r="Z19" s="63"/>
      <c r="AA19" s="63"/>
      <c r="AB19" s="63">
        <v>740</v>
      </c>
      <c r="AC19" s="63"/>
      <c r="AD19" s="63"/>
      <c r="AE19" s="63">
        <v>2464</v>
      </c>
      <c r="AF19" s="63"/>
      <c r="AG19" s="63"/>
      <c r="AH19" s="63"/>
      <c r="AI19" s="76">
        <v>2824</v>
      </c>
      <c r="AJ19" s="76"/>
      <c r="AK19" s="42"/>
      <c r="AL19" s="42"/>
      <c r="AM19" s="74"/>
    </row>
    <row r="20" spans="1:39" ht="21" hidden="1" customHeight="1">
      <c r="A20" s="530"/>
      <c r="B20" s="14" t="s">
        <v>36</v>
      </c>
      <c r="C20" s="24">
        <v>409</v>
      </c>
      <c r="D20" s="42"/>
      <c r="E20" s="42"/>
      <c r="F20" s="42"/>
      <c r="G20" s="42"/>
      <c r="H20" s="42"/>
      <c r="I20" s="42"/>
      <c r="J20" s="42"/>
      <c r="K20" s="549">
        <v>731</v>
      </c>
      <c r="L20" s="549"/>
      <c r="M20" s="549"/>
      <c r="N20" s="549">
        <v>459</v>
      </c>
      <c r="O20" s="549"/>
      <c r="P20" s="549"/>
      <c r="Q20" s="549">
        <v>704</v>
      </c>
      <c r="R20" s="549"/>
      <c r="S20" s="549"/>
      <c r="T20" s="549">
        <v>490</v>
      </c>
      <c r="U20" s="549"/>
      <c r="V20" s="549"/>
      <c r="W20" s="64">
        <v>386</v>
      </c>
      <c r="X20" s="64"/>
      <c r="Y20" s="64"/>
      <c r="Z20" s="64"/>
      <c r="AA20" s="64"/>
      <c r="AB20" s="64">
        <v>198</v>
      </c>
      <c r="AC20" s="64"/>
      <c r="AD20" s="64"/>
      <c r="AE20" s="64">
        <v>1263</v>
      </c>
      <c r="AF20" s="64"/>
      <c r="AG20" s="64"/>
      <c r="AH20" s="64"/>
      <c r="AI20" s="77">
        <v>1665</v>
      </c>
      <c r="AJ20" s="77"/>
      <c r="AK20" s="42"/>
      <c r="AL20" s="42"/>
      <c r="AM20" s="74"/>
    </row>
    <row r="21" spans="1:39" ht="21" hidden="1" customHeight="1">
      <c r="A21" s="531"/>
      <c r="B21" s="15" t="s">
        <v>47</v>
      </c>
      <c r="C21" s="25">
        <v>50.1</v>
      </c>
      <c r="D21" s="43"/>
      <c r="E21" s="43"/>
      <c r="F21" s="43"/>
      <c r="G21" s="43"/>
      <c r="H21" s="43"/>
      <c r="I21" s="43"/>
      <c r="J21" s="43"/>
      <c r="K21" s="549">
        <v>32.700000000000003</v>
      </c>
      <c r="L21" s="549"/>
      <c r="M21" s="549"/>
      <c r="N21" s="549">
        <v>58.3</v>
      </c>
      <c r="O21" s="549"/>
      <c r="P21" s="549"/>
      <c r="Q21" s="549">
        <v>69.5</v>
      </c>
      <c r="R21" s="549"/>
      <c r="S21" s="549"/>
      <c r="T21" s="549">
        <v>57.2</v>
      </c>
      <c r="U21" s="549"/>
      <c r="V21" s="549"/>
      <c r="W21" s="65">
        <v>73.8</v>
      </c>
      <c r="X21" s="65"/>
      <c r="Y21" s="65"/>
      <c r="Z21" s="65"/>
      <c r="AA21" s="65"/>
      <c r="AB21" s="65">
        <v>26.8</v>
      </c>
      <c r="AC21" s="65"/>
      <c r="AD21" s="65"/>
      <c r="AE21" s="65">
        <v>51.3</v>
      </c>
      <c r="AF21" s="65"/>
      <c r="AG21" s="65"/>
      <c r="AH21" s="65"/>
      <c r="AI21" s="78">
        <v>59</v>
      </c>
      <c r="AJ21" s="78"/>
      <c r="AK21" s="43"/>
      <c r="AL21" s="42"/>
      <c r="AM21" s="74"/>
    </row>
    <row r="22" spans="1:39" ht="21" hidden="1" customHeight="1">
      <c r="A22" s="7"/>
      <c r="B22" s="13" t="s">
        <v>46</v>
      </c>
      <c r="C22" s="24">
        <v>928</v>
      </c>
      <c r="D22" s="42"/>
      <c r="E22" s="42"/>
      <c r="F22" s="42"/>
      <c r="G22" s="42"/>
      <c r="H22" s="42"/>
      <c r="I22" s="42"/>
      <c r="J22" s="42"/>
      <c r="K22" s="549">
        <v>1223</v>
      </c>
      <c r="L22" s="549"/>
      <c r="M22" s="549"/>
      <c r="N22" s="549">
        <v>1176</v>
      </c>
      <c r="O22" s="549"/>
      <c r="P22" s="549"/>
      <c r="Q22" s="549">
        <v>769</v>
      </c>
      <c r="R22" s="549"/>
      <c r="S22" s="549"/>
      <c r="T22" s="549">
        <v>795</v>
      </c>
      <c r="U22" s="549"/>
      <c r="V22" s="549"/>
      <c r="W22" s="64">
        <v>587</v>
      </c>
      <c r="X22" s="64"/>
      <c r="Y22" s="64"/>
      <c r="Z22" s="64"/>
      <c r="AA22" s="64"/>
      <c r="AB22" s="64">
        <v>1409</v>
      </c>
      <c r="AC22" s="64"/>
      <c r="AD22" s="64"/>
      <c r="AE22" s="64">
        <v>3925</v>
      </c>
      <c r="AF22" s="64"/>
      <c r="AG22" s="64"/>
      <c r="AH22" s="64"/>
      <c r="AI22" s="77">
        <v>2951</v>
      </c>
      <c r="AJ22" s="77"/>
      <c r="AK22" s="42"/>
      <c r="AL22" s="42"/>
      <c r="AM22" s="74"/>
    </row>
    <row r="23" spans="1:39" ht="21" hidden="1" customHeight="1">
      <c r="A23" s="8">
        <v>8</v>
      </c>
      <c r="B23" s="14" t="s">
        <v>36</v>
      </c>
      <c r="C23" s="24">
        <v>543</v>
      </c>
      <c r="D23" s="42"/>
      <c r="E23" s="42"/>
      <c r="F23" s="42"/>
      <c r="G23" s="42"/>
      <c r="H23" s="42"/>
      <c r="I23" s="42"/>
      <c r="J23" s="42"/>
      <c r="K23" s="549">
        <v>368</v>
      </c>
      <c r="L23" s="549"/>
      <c r="M23" s="549"/>
      <c r="N23" s="549">
        <v>323</v>
      </c>
      <c r="O23" s="549"/>
      <c r="P23" s="549"/>
      <c r="Q23" s="549">
        <v>334</v>
      </c>
      <c r="R23" s="549"/>
      <c r="S23" s="549"/>
      <c r="T23" s="549">
        <v>271</v>
      </c>
      <c r="U23" s="549"/>
      <c r="V23" s="549"/>
      <c r="W23" s="64">
        <v>458</v>
      </c>
      <c r="X23" s="64"/>
      <c r="Y23" s="64"/>
      <c r="Z23" s="64"/>
      <c r="AA23" s="64"/>
      <c r="AB23" s="64">
        <v>455</v>
      </c>
      <c r="AC23" s="64"/>
      <c r="AD23" s="64"/>
      <c r="AE23" s="64">
        <v>1030</v>
      </c>
      <c r="AF23" s="64"/>
      <c r="AG23" s="64"/>
      <c r="AH23" s="64"/>
      <c r="AI23" s="77">
        <v>2080</v>
      </c>
      <c r="AJ23" s="77"/>
      <c r="AK23" s="42"/>
      <c r="AL23" s="42"/>
      <c r="AM23" s="74"/>
    </row>
    <row r="24" spans="1:39" ht="21" hidden="1" customHeight="1">
      <c r="A24" s="8"/>
      <c r="B24" s="15" t="s">
        <v>47</v>
      </c>
      <c r="C24" s="26">
        <v>57.5</v>
      </c>
      <c r="D24" s="43"/>
      <c r="E24" s="43"/>
      <c r="F24" s="43"/>
      <c r="G24" s="43"/>
      <c r="H24" s="43"/>
      <c r="I24" s="43"/>
      <c r="J24" s="43"/>
      <c r="K24" s="549">
        <v>30.1</v>
      </c>
      <c r="L24" s="549"/>
      <c r="M24" s="549"/>
      <c r="N24" s="549">
        <v>27.5</v>
      </c>
      <c r="O24" s="549"/>
      <c r="P24" s="549"/>
      <c r="Q24" s="549">
        <v>43.4</v>
      </c>
      <c r="R24" s="549"/>
      <c r="S24" s="549"/>
      <c r="T24" s="549">
        <v>34.1</v>
      </c>
      <c r="U24" s="549"/>
      <c r="V24" s="549"/>
      <c r="W24" s="66">
        <v>78</v>
      </c>
      <c r="X24" s="66"/>
      <c r="Y24" s="66"/>
      <c r="Z24" s="66"/>
      <c r="AA24" s="66"/>
      <c r="AB24" s="66">
        <v>32.1</v>
      </c>
      <c r="AC24" s="66"/>
      <c r="AD24" s="66"/>
      <c r="AE24" s="66">
        <v>26.2</v>
      </c>
      <c r="AF24" s="66"/>
      <c r="AG24" s="66"/>
      <c r="AH24" s="66"/>
      <c r="AI24" s="79">
        <v>70.5</v>
      </c>
      <c r="AJ24" s="79"/>
      <c r="AK24" s="43"/>
      <c r="AL24" s="42"/>
      <c r="AM24" s="74"/>
    </row>
    <row r="25" spans="1:39" ht="21" hidden="1" customHeight="1">
      <c r="A25" s="7" t="s">
        <v>51</v>
      </c>
      <c r="B25" s="13" t="s">
        <v>46</v>
      </c>
      <c r="C25" s="27">
        <v>749</v>
      </c>
      <c r="D25" s="42"/>
      <c r="E25" s="42"/>
      <c r="F25" s="42"/>
      <c r="G25" s="42"/>
      <c r="H25" s="42"/>
      <c r="I25" s="42"/>
      <c r="J25" s="42"/>
      <c r="K25" s="549">
        <v>1011</v>
      </c>
      <c r="L25" s="549"/>
      <c r="M25" s="549"/>
      <c r="N25" s="549">
        <v>680</v>
      </c>
      <c r="O25" s="549"/>
      <c r="P25" s="549"/>
      <c r="Q25" s="549">
        <v>533</v>
      </c>
      <c r="R25" s="549"/>
      <c r="S25" s="549"/>
      <c r="T25" s="549">
        <v>537</v>
      </c>
      <c r="U25" s="549"/>
      <c r="V25" s="549"/>
      <c r="W25" s="67">
        <v>572</v>
      </c>
      <c r="X25" s="67"/>
      <c r="Y25" s="67"/>
      <c r="Z25" s="67"/>
      <c r="AA25" s="67"/>
      <c r="AB25" s="67">
        <v>899</v>
      </c>
      <c r="AC25" s="67"/>
      <c r="AD25" s="67"/>
      <c r="AE25" s="67">
        <v>1909</v>
      </c>
      <c r="AF25" s="67"/>
      <c r="AG25" s="67"/>
      <c r="AH25" s="67"/>
      <c r="AI25" s="80">
        <v>3346</v>
      </c>
      <c r="AJ25" s="80"/>
      <c r="AK25" s="42"/>
      <c r="AL25" s="42"/>
      <c r="AM25" s="74"/>
    </row>
    <row r="26" spans="1:39" ht="21" hidden="1" customHeight="1">
      <c r="A26" s="8">
        <v>10</v>
      </c>
      <c r="B26" s="14" t="s">
        <v>36</v>
      </c>
      <c r="C26" s="21">
        <v>438</v>
      </c>
      <c r="D26" s="42"/>
      <c r="E26" s="42"/>
      <c r="F26" s="42"/>
      <c r="G26" s="42"/>
      <c r="H26" s="42"/>
      <c r="I26" s="42"/>
      <c r="J26" s="42"/>
      <c r="K26" s="549">
        <v>424</v>
      </c>
      <c r="L26" s="549"/>
      <c r="M26" s="549"/>
      <c r="N26" s="549">
        <v>376</v>
      </c>
      <c r="O26" s="549"/>
      <c r="P26" s="549"/>
      <c r="Q26" s="549">
        <v>300</v>
      </c>
      <c r="R26" s="549"/>
      <c r="S26" s="549"/>
      <c r="T26" s="549">
        <v>389</v>
      </c>
      <c r="U26" s="549"/>
      <c r="V26" s="549"/>
      <c r="W26" s="42">
        <v>462</v>
      </c>
      <c r="X26" s="42"/>
      <c r="Y26" s="42"/>
      <c r="Z26" s="42"/>
      <c r="AA26" s="42"/>
      <c r="AB26" s="42">
        <v>488</v>
      </c>
      <c r="AC26" s="42"/>
      <c r="AD26" s="42"/>
      <c r="AE26" s="42">
        <v>529</v>
      </c>
      <c r="AF26" s="42"/>
      <c r="AG26" s="42"/>
      <c r="AH26" s="42"/>
      <c r="AI26" s="74">
        <v>2207</v>
      </c>
      <c r="AJ26" s="74"/>
      <c r="AK26" s="42"/>
      <c r="AL26" s="42"/>
      <c r="AM26" s="74"/>
    </row>
    <row r="27" spans="1:39" ht="21" hidden="1" customHeight="1">
      <c r="A27" s="8" t="s">
        <v>12</v>
      </c>
      <c r="B27" s="15" t="s">
        <v>47</v>
      </c>
      <c r="C27" s="22">
        <v>58.5</v>
      </c>
      <c r="D27" s="43"/>
      <c r="E27" s="43"/>
      <c r="F27" s="43"/>
      <c r="G27" s="43"/>
      <c r="H27" s="43"/>
      <c r="I27" s="43"/>
      <c r="J27" s="43"/>
      <c r="K27" s="549">
        <v>41.9</v>
      </c>
      <c r="L27" s="549"/>
      <c r="M27" s="549"/>
      <c r="N27" s="549">
        <v>55.3</v>
      </c>
      <c r="O27" s="549"/>
      <c r="P27" s="549"/>
      <c r="Q27" s="549">
        <v>56.3</v>
      </c>
      <c r="R27" s="549"/>
      <c r="S27" s="549"/>
      <c r="T27" s="549">
        <v>72.400000000000006</v>
      </c>
      <c r="U27" s="549"/>
      <c r="V27" s="549"/>
      <c r="W27" s="43">
        <v>80.8</v>
      </c>
      <c r="X27" s="43"/>
      <c r="Y27" s="43"/>
      <c r="Z27" s="43"/>
      <c r="AA27" s="43"/>
      <c r="AB27" s="43">
        <v>54.3</v>
      </c>
      <c r="AC27" s="43"/>
      <c r="AD27" s="43"/>
      <c r="AE27" s="43">
        <v>27.7</v>
      </c>
      <c r="AF27" s="43"/>
      <c r="AG27" s="43"/>
      <c r="AH27" s="43"/>
      <c r="AI27" s="75">
        <v>66</v>
      </c>
      <c r="AJ27" s="75"/>
      <c r="AK27" s="43"/>
      <c r="AL27" s="42"/>
      <c r="AM27" s="74"/>
    </row>
    <row r="28" spans="1:39" ht="21" hidden="1" customHeight="1">
      <c r="A28" s="7" t="s">
        <v>51</v>
      </c>
      <c r="B28" s="13" t="s">
        <v>46</v>
      </c>
      <c r="C28" s="21">
        <v>769</v>
      </c>
      <c r="D28" s="42"/>
      <c r="E28" s="42"/>
      <c r="F28" s="42"/>
      <c r="G28" s="42"/>
      <c r="H28" s="42"/>
      <c r="I28" s="42"/>
      <c r="J28" s="42"/>
      <c r="K28" s="549">
        <v>961</v>
      </c>
      <c r="L28" s="549"/>
      <c r="M28" s="549"/>
      <c r="N28" s="549">
        <v>900</v>
      </c>
      <c r="O28" s="549"/>
      <c r="P28" s="549"/>
      <c r="Q28" s="549">
        <v>700</v>
      </c>
      <c r="R28" s="549"/>
      <c r="S28" s="549"/>
      <c r="T28" s="549">
        <v>1112</v>
      </c>
      <c r="U28" s="549"/>
      <c r="V28" s="549"/>
      <c r="W28" s="42">
        <v>560</v>
      </c>
      <c r="X28" s="42"/>
      <c r="Y28" s="42"/>
      <c r="Z28" s="42"/>
      <c r="AA28" s="42"/>
      <c r="AB28" s="42">
        <v>1254</v>
      </c>
      <c r="AC28" s="42"/>
      <c r="AD28" s="42"/>
      <c r="AE28" s="42">
        <v>2724</v>
      </c>
      <c r="AF28" s="42"/>
      <c r="AG28" s="42"/>
      <c r="AH28" s="42"/>
      <c r="AI28" s="74">
        <v>3240</v>
      </c>
      <c r="AJ28" s="74"/>
      <c r="AK28" s="42"/>
      <c r="AL28" s="42"/>
      <c r="AM28" s="74"/>
    </row>
    <row r="29" spans="1:39" ht="21" hidden="1" customHeight="1">
      <c r="A29" s="8">
        <v>11</v>
      </c>
      <c r="B29" s="14" t="s">
        <v>36</v>
      </c>
      <c r="C29" s="21">
        <v>498</v>
      </c>
      <c r="D29" s="42"/>
      <c r="E29" s="42"/>
      <c r="F29" s="42"/>
      <c r="G29" s="42"/>
      <c r="H29" s="42"/>
      <c r="I29" s="42"/>
      <c r="J29" s="42"/>
      <c r="K29" s="549">
        <v>489</v>
      </c>
      <c r="L29" s="549"/>
      <c r="M29" s="549"/>
      <c r="N29" s="549">
        <v>465</v>
      </c>
      <c r="O29" s="549"/>
      <c r="P29" s="549"/>
      <c r="Q29" s="549">
        <v>397</v>
      </c>
      <c r="R29" s="549"/>
      <c r="S29" s="549"/>
      <c r="T29" s="549">
        <v>380</v>
      </c>
      <c r="U29" s="549"/>
      <c r="V29" s="549"/>
      <c r="W29" s="42">
        <v>480</v>
      </c>
      <c r="X29" s="42"/>
      <c r="Y29" s="42"/>
      <c r="Z29" s="42"/>
      <c r="AA29" s="42"/>
      <c r="AB29" s="42">
        <v>438</v>
      </c>
      <c r="AC29" s="42"/>
      <c r="AD29" s="42"/>
      <c r="AE29" s="42">
        <v>532</v>
      </c>
      <c r="AF29" s="42"/>
      <c r="AG29" s="42"/>
      <c r="AH29" s="42"/>
      <c r="AI29" s="74">
        <v>2420</v>
      </c>
      <c r="AJ29" s="74"/>
      <c r="AK29" s="42"/>
      <c r="AL29" s="42"/>
      <c r="AM29" s="74"/>
    </row>
    <row r="30" spans="1:39" ht="21" hidden="1" customHeight="1">
      <c r="A30" s="8" t="s">
        <v>49</v>
      </c>
      <c r="B30" s="15" t="s">
        <v>47</v>
      </c>
      <c r="C30" s="22">
        <v>64.7</v>
      </c>
      <c r="D30" s="43"/>
      <c r="E30" s="43"/>
      <c r="F30" s="43"/>
      <c r="G30" s="43"/>
      <c r="H30" s="43"/>
      <c r="I30" s="43"/>
      <c r="J30" s="43"/>
      <c r="K30" s="549">
        <v>50.8</v>
      </c>
      <c r="L30" s="549"/>
      <c r="M30" s="549"/>
      <c r="N30" s="549">
        <v>51.6</v>
      </c>
      <c r="O30" s="549"/>
      <c r="P30" s="549"/>
      <c r="Q30" s="549">
        <v>56.7</v>
      </c>
      <c r="R30" s="549"/>
      <c r="S30" s="549"/>
      <c r="T30" s="549">
        <v>34.1</v>
      </c>
      <c r="U30" s="549"/>
      <c r="V30" s="549"/>
      <c r="W30" s="43">
        <v>85.7</v>
      </c>
      <c r="X30" s="43"/>
      <c r="Y30" s="43"/>
      <c r="Z30" s="43"/>
      <c r="AA30" s="43"/>
      <c r="AB30" s="43">
        <v>34.9</v>
      </c>
      <c r="AC30" s="43"/>
      <c r="AD30" s="43"/>
      <c r="AE30" s="43">
        <v>19.5</v>
      </c>
      <c r="AF30" s="43"/>
      <c r="AG30" s="43"/>
      <c r="AH30" s="43"/>
      <c r="AI30" s="75">
        <v>74.599999999999994</v>
      </c>
      <c r="AJ30" s="75"/>
      <c r="AK30" s="43"/>
      <c r="AL30" s="42"/>
      <c r="AM30" s="74"/>
    </row>
    <row r="31" spans="1:39" ht="21" hidden="1" customHeight="1">
      <c r="A31" s="7" t="s">
        <v>51</v>
      </c>
      <c r="B31" s="13" t="s">
        <v>46</v>
      </c>
      <c r="C31" s="21">
        <v>618</v>
      </c>
      <c r="D31" s="42"/>
      <c r="E31" s="42"/>
      <c r="F31" s="42"/>
      <c r="G31" s="42"/>
      <c r="H31" s="42"/>
      <c r="I31" s="42"/>
      <c r="J31" s="42"/>
      <c r="K31" s="549">
        <v>1267</v>
      </c>
      <c r="L31" s="549"/>
      <c r="M31" s="549"/>
      <c r="N31" s="549">
        <v>854</v>
      </c>
      <c r="O31" s="549"/>
      <c r="P31" s="549"/>
      <c r="Q31" s="549">
        <v>539</v>
      </c>
      <c r="R31" s="549"/>
      <c r="S31" s="549"/>
      <c r="T31" s="549">
        <v>1008</v>
      </c>
      <c r="U31" s="549"/>
      <c r="V31" s="549"/>
      <c r="W31" s="42">
        <v>526</v>
      </c>
      <c r="X31" s="42"/>
      <c r="Y31" s="42"/>
      <c r="Z31" s="42"/>
      <c r="AA31" s="42">
        <v>970</v>
      </c>
      <c r="AB31" s="42"/>
      <c r="AC31" s="42"/>
      <c r="AD31" s="42"/>
      <c r="AE31" s="42">
        <v>2243</v>
      </c>
      <c r="AF31" s="58"/>
      <c r="AG31" s="58"/>
      <c r="AH31" s="58"/>
      <c r="AI31" s="74">
        <v>3323</v>
      </c>
      <c r="AJ31" s="74"/>
      <c r="AK31" s="42"/>
      <c r="AL31" s="42"/>
      <c r="AM31" s="74"/>
    </row>
    <row r="32" spans="1:39" ht="21" hidden="1" customHeight="1">
      <c r="A32" s="8">
        <v>12</v>
      </c>
      <c r="B32" s="14" t="s">
        <v>36</v>
      </c>
      <c r="C32" s="21">
        <v>366</v>
      </c>
      <c r="D32" s="42"/>
      <c r="E32" s="42"/>
      <c r="F32" s="42"/>
      <c r="G32" s="42"/>
      <c r="H32" s="42"/>
      <c r="I32" s="42"/>
      <c r="J32" s="42"/>
      <c r="K32" s="549">
        <v>514</v>
      </c>
      <c r="L32" s="549"/>
      <c r="M32" s="549"/>
      <c r="N32" s="549">
        <v>503</v>
      </c>
      <c r="O32" s="549"/>
      <c r="P32" s="549"/>
      <c r="Q32" s="549">
        <v>387</v>
      </c>
      <c r="R32" s="549"/>
      <c r="S32" s="549"/>
      <c r="T32" s="549">
        <v>395</v>
      </c>
      <c r="U32" s="549"/>
      <c r="V32" s="549"/>
      <c r="W32" s="42">
        <v>411</v>
      </c>
      <c r="X32" s="42"/>
      <c r="Y32" s="42"/>
      <c r="Z32" s="42"/>
      <c r="AA32" s="42">
        <v>489</v>
      </c>
      <c r="AB32" s="42"/>
      <c r="AC32" s="42"/>
      <c r="AD32" s="42"/>
      <c r="AE32" s="42">
        <v>724</v>
      </c>
      <c r="AF32" s="58"/>
      <c r="AG32" s="58"/>
      <c r="AH32" s="58"/>
      <c r="AI32" s="74">
        <v>1766</v>
      </c>
      <c r="AJ32" s="74"/>
      <c r="AK32" s="42"/>
      <c r="AL32" s="42"/>
      <c r="AM32" s="74"/>
    </row>
    <row r="33" spans="1:39" ht="21" hidden="1" customHeight="1">
      <c r="A33" s="8" t="s">
        <v>49</v>
      </c>
      <c r="B33" s="15" t="s">
        <v>47</v>
      </c>
      <c r="C33" s="22">
        <v>59.2</v>
      </c>
      <c r="D33" s="43"/>
      <c r="E33" s="43"/>
      <c r="F33" s="43"/>
      <c r="G33" s="43"/>
      <c r="H33" s="43"/>
      <c r="I33" s="43"/>
      <c r="J33" s="43"/>
      <c r="K33" s="549">
        <v>40.6</v>
      </c>
      <c r="L33" s="549"/>
      <c r="M33" s="549"/>
      <c r="N33" s="549">
        <v>58.9</v>
      </c>
      <c r="O33" s="549"/>
      <c r="P33" s="549"/>
      <c r="Q33" s="549">
        <v>71.8</v>
      </c>
      <c r="R33" s="549"/>
      <c r="S33" s="549"/>
      <c r="T33" s="549">
        <v>39.200000000000003</v>
      </c>
      <c r="U33" s="549"/>
      <c r="V33" s="549"/>
      <c r="W33" s="43">
        <v>78.099999999999994</v>
      </c>
      <c r="X33" s="43"/>
      <c r="Y33" s="43"/>
      <c r="Z33" s="43"/>
      <c r="AA33" s="43">
        <v>50.4</v>
      </c>
      <c r="AB33" s="43"/>
      <c r="AC33" s="43"/>
      <c r="AD33" s="43"/>
      <c r="AE33" s="43">
        <v>32.299999999999997</v>
      </c>
      <c r="AF33" s="72"/>
      <c r="AG33" s="72"/>
      <c r="AH33" s="72"/>
      <c r="AI33" s="75">
        <v>53.1</v>
      </c>
      <c r="AJ33" s="75"/>
      <c r="AK33" s="43"/>
      <c r="AL33" s="42"/>
      <c r="AM33" s="74"/>
    </row>
    <row r="34" spans="1:39" ht="21" hidden="1" customHeight="1">
      <c r="A34" s="7"/>
      <c r="B34" s="13" t="s">
        <v>46</v>
      </c>
      <c r="C34" s="21">
        <v>717</v>
      </c>
      <c r="D34" s="42"/>
      <c r="E34" s="42"/>
      <c r="F34" s="42"/>
      <c r="G34" s="42"/>
      <c r="H34" s="42"/>
      <c r="I34" s="42"/>
      <c r="J34" s="42"/>
      <c r="K34" s="549">
        <v>1067</v>
      </c>
      <c r="L34" s="549"/>
      <c r="M34" s="549"/>
      <c r="N34" s="549">
        <v>819</v>
      </c>
      <c r="O34" s="549"/>
      <c r="P34" s="549"/>
      <c r="Q34" s="549">
        <v>516</v>
      </c>
      <c r="R34" s="549"/>
      <c r="S34" s="549"/>
      <c r="T34" s="549">
        <v>890</v>
      </c>
      <c r="U34" s="549"/>
      <c r="V34" s="549"/>
      <c r="W34" s="42">
        <v>561</v>
      </c>
      <c r="X34" s="42"/>
      <c r="Y34" s="42"/>
      <c r="Z34" s="42"/>
      <c r="AA34" s="42">
        <v>909</v>
      </c>
      <c r="AB34" s="42"/>
      <c r="AC34" s="42"/>
      <c r="AD34" s="42"/>
      <c r="AE34" s="42">
        <v>1936</v>
      </c>
      <c r="AF34" s="58"/>
      <c r="AG34" s="58"/>
      <c r="AH34" s="58"/>
      <c r="AI34" s="74">
        <v>2964</v>
      </c>
      <c r="AJ34" s="74"/>
      <c r="AK34" s="42"/>
      <c r="AL34" s="42"/>
      <c r="AM34" s="74"/>
    </row>
    <row r="35" spans="1:39" ht="21" hidden="1" customHeight="1">
      <c r="A35" s="8">
        <v>13</v>
      </c>
      <c r="B35" s="14" t="s">
        <v>36</v>
      </c>
      <c r="C35" s="21">
        <v>514</v>
      </c>
      <c r="D35" s="42"/>
      <c r="E35" s="42"/>
      <c r="F35" s="42"/>
      <c r="G35" s="42"/>
      <c r="H35" s="42"/>
      <c r="I35" s="42"/>
      <c r="J35" s="42"/>
      <c r="K35" s="549">
        <v>471</v>
      </c>
      <c r="L35" s="549"/>
      <c r="M35" s="549"/>
      <c r="N35" s="549">
        <v>432</v>
      </c>
      <c r="O35" s="549"/>
      <c r="P35" s="549"/>
      <c r="Q35" s="549">
        <v>358</v>
      </c>
      <c r="R35" s="549"/>
      <c r="S35" s="549"/>
      <c r="T35" s="549">
        <v>355</v>
      </c>
      <c r="U35" s="549"/>
      <c r="V35" s="549"/>
      <c r="W35" s="42">
        <v>402</v>
      </c>
      <c r="X35" s="42"/>
      <c r="Y35" s="42"/>
      <c r="Z35" s="42"/>
      <c r="AA35" s="42">
        <v>456</v>
      </c>
      <c r="AB35" s="42"/>
      <c r="AC35" s="42"/>
      <c r="AD35" s="42"/>
      <c r="AE35" s="42">
        <v>492</v>
      </c>
      <c r="AF35" s="58"/>
      <c r="AG35" s="58"/>
      <c r="AH35" s="58"/>
      <c r="AI35" s="74">
        <v>1501</v>
      </c>
      <c r="AJ35" s="74"/>
      <c r="AK35" s="42"/>
      <c r="AL35" s="42"/>
      <c r="AM35" s="74"/>
    </row>
    <row r="36" spans="1:39" ht="21" hidden="1" customHeight="1">
      <c r="A36" s="9"/>
      <c r="B36" s="15" t="s">
        <v>47</v>
      </c>
      <c r="C36" s="22">
        <v>71.7</v>
      </c>
      <c r="D36" s="43"/>
      <c r="E36" s="43"/>
      <c r="F36" s="43"/>
      <c r="G36" s="43"/>
      <c r="H36" s="43"/>
      <c r="I36" s="43"/>
      <c r="J36" s="43"/>
      <c r="K36" s="549">
        <v>44.1</v>
      </c>
      <c r="L36" s="549"/>
      <c r="M36" s="549"/>
      <c r="N36" s="549">
        <v>52.7</v>
      </c>
      <c r="O36" s="549"/>
      <c r="P36" s="549"/>
      <c r="Q36" s="549">
        <v>69.400000000000006</v>
      </c>
      <c r="R36" s="549"/>
      <c r="S36" s="549"/>
      <c r="T36" s="549">
        <v>39.9</v>
      </c>
      <c r="U36" s="549"/>
      <c r="V36" s="549"/>
      <c r="W36" s="43">
        <v>71.7</v>
      </c>
      <c r="X36" s="43"/>
      <c r="Y36" s="43"/>
      <c r="Z36" s="43"/>
      <c r="AA36" s="43">
        <v>50.2</v>
      </c>
      <c r="AB36" s="43"/>
      <c r="AC36" s="43"/>
      <c r="AD36" s="43"/>
      <c r="AE36" s="43">
        <v>25.4</v>
      </c>
      <c r="AF36" s="72"/>
      <c r="AG36" s="72"/>
      <c r="AH36" s="72"/>
      <c r="AI36" s="75">
        <v>50.6</v>
      </c>
      <c r="AJ36" s="75"/>
      <c r="AK36" s="43"/>
      <c r="AL36" s="42"/>
      <c r="AM36" s="74"/>
    </row>
    <row r="37" spans="1:39" ht="21" hidden="1" customHeight="1">
      <c r="A37" s="7"/>
      <c r="B37" s="13" t="s">
        <v>46</v>
      </c>
      <c r="C37" s="21">
        <v>846</v>
      </c>
      <c r="D37" s="42"/>
      <c r="E37" s="42"/>
      <c r="F37" s="42"/>
      <c r="G37" s="42"/>
      <c r="H37" s="42"/>
      <c r="I37" s="42"/>
      <c r="J37" s="42"/>
      <c r="K37" s="549">
        <v>1298</v>
      </c>
      <c r="L37" s="549"/>
      <c r="M37" s="549"/>
      <c r="N37" s="549">
        <v>955</v>
      </c>
      <c r="O37" s="549"/>
      <c r="P37" s="549"/>
      <c r="Q37" s="549">
        <v>683</v>
      </c>
      <c r="R37" s="549"/>
      <c r="S37" s="549"/>
      <c r="T37" s="549">
        <v>1244</v>
      </c>
      <c r="U37" s="549"/>
      <c r="V37" s="549"/>
      <c r="W37" s="42">
        <v>533</v>
      </c>
      <c r="X37" s="42"/>
      <c r="Y37" s="42"/>
      <c r="Z37" s="42"/>
      <c r="AA37" s="42">
        <v>835</v>
      </c>
      <c r="AB37" s="42"/>
      <c r="AC37" s="42"/>
      <c r="AD37" s="42"/>
      <c r="AE37" s="42">
        <v>1708</v>
      </c>
      <c r="AF37" s="58"/>
      <c r="AG37" s="58"/>
      <c r="AH37" s="58"/>
      <c r="AI37" s="74">
        <v>3385</v>
      </c>
      <c r="AJ37" s="74"/>
      <c r="AK37" s="42"/>
      <c r="AL37" s="42"/>
      <c r="AM37" s="74"/>
    </row>
    <row r="38" spans="1:39" ht="21" hidden="1" customHeight="1">
      <c r="A38" s="8">
        <v>14</v>
      </c>
      <c r="B38" s="14" t="s">
        <v>36</v>
      </c>
      <c r="C38" s="21">
        <v>491</v>
      </c>
      <c r="D38" s="42"/>
      <c r="E38" s="42"/>
      <c r="F38" s="42"/>
      <c r="G38" s="42"/>
      <c r="H38" s="42"/>
      <c r="I38" s="42"/>
      <c r="J38" s="42"/>
      <c r="K38" s="549">
        <v>446</v>
      </c>
      <c r="L38" s="549"/>
      <c r="M38" s="549"/>
      <c r="N38" s="549">
        <v>409</v>
      </c>
      <c r="O38" s="549"/>
      <c r="P38" s="549"/>
      <c r="Q38" s="549">
        <v>361</v>
      </c>
      <c r="R38" s="549"/>
      <c r="S38" s="549"/>
      <c r="T38" s="549">
        <v>388</v>
      </c>
      <c r="U38" s="549"/>
      <c r="V38" s="549"/>
      <c r="W38" s="42">
        <v>449</v>
      </c>
      <c r="X38" s="42"/>
      <c r="Y38" s="42"/>
      <c r="Z38" s="42"/>
      <c r="AA38" s="42">
        <v>478</v>
      </c>
      <c r="AB38" s="42"/>
      <c r="AC38" s="42"/>
      <c r="AD38" s="42"/>
      <c r="AE38" s="42">
        <v>411</v>
      </c>
      <c r="AF38" s="58"/>
      <c r="AG38" s="58"/>
      <c r="AH38" s="58"/>
      <c r="AI38" s="74">
        <v>1726</v>
      </c>
      <c r="AJ38" s="74"/>
      <c r="AK38" s="42"/>
      <c r="AL38" s="42"/>
      <c r="AM38" s="74"/>
    </row>
    <row r="39" spans="1:39" ht="21" hidden="1" customHeight="1">
      <c r="A39" s="9"/>
      <c r="B39" s="15" t="s">
        <v>47</v>
      </c>
      <c r="C39" s="22">
        <v>58</v>
      </c>
      <c r="D39" s="43"/>
      <c r="E39" s="43"/>
      <c r="F39" s="43"/>
      <c r="G39" s="43"/>
      <c r="H39" s="43"/>
      <c r="I39" s="43"/>
      <c r="J39" s="43"/>
      <c r="K39" s="549">
        <v>34.4</v>
      </c>
      <c r="L39" s="549"/>
      <c r="M39" s="549"/>
      <c r="N39" s="549">
        <v>42.8</v>
      </c>
      <c r="O39" s="549"/>
      <c r="P39" s="549"/>
      <c r="Q39" s="549">
        <v>52.9</v>
      </c>
      <c r="R39" s="549"/>
      <c r="S39" s="549"/>
      <c r="T39" s="549">
        <v>31.2</v>
      </c>
      <c r="U39" s="549"/>
      <c r="V39" s="549"/>
      <c r="W39" s="43">
        <v>84.2</v>
      </c>
      <c r="X39" s="43"/>
      <c r="Y39" s="43"/>
      <c r="Z39" s="43"/>
      <c r="AA39" s="43">
        <v>57.2</v>
      </c>
      <c r="AB39" s="43"/>
      <c r="AC39" s="43"/>
      <c r="AD39" s="43"/>
      <c r="AE39" s="43">
        <v>24.1</v>
      </c>
      <c r="AF39" s="72"/>
      <c r="AG39" s="72"/>
      <c r="AH39" s="72"/>
      <c r="AI39" s="75">
        <v>51</v>
      </c>
      <c r="AJ39" s="75"/>
      <c r="AK39" s="43"/>
      <c r="AL39" s="42"/>
      <c r="AM39" s="74"/>
    </row>
    <row r="40" spans="1:39" ht="13.5" customHeight="1">
      <c r="A40" s="7"/>
      <c r="B40" s="513" t="s">
        <v>18</v>
      </c>
      <c r="C40" s="542" t="s">
        <v>10</v>
      </c>
      <c r="D40" s="543"/>
      <c r="E40" s="543"/>
      <c r="F40" s="543"/>
      <c r="G40" s="543"/>
      <c r="H40" s="543"/>
      <c r="I40" s="543"/>
      <c r="J40" s="543"/>
      <c r="K40" s="543"/>
      <c r="L40" s="543"/>
      <c r="M40" s="543"/>
      <c r="N40" s="543"/>
      <c r="O40" s="543"/>
      <c r="P40" s="543"/>
      <c r="Q40" s="543"/>
      <c r="R40" s="543"/>
      <c r="S40" s="543"/>
      <c r="T40" s="543"/>
      <c r="U40" s="543"/>
      <c r="V40" s="543"/>
      <c r="W40" s="543"/>
      <c r="X40" s="543"/>
      <c r="Y40" s="543"/>
      <c r="Z40" s="543"/>
      <c r="AA40" s="543"/>
      <c r="AB40" s="543"/>
      <c r="AC40" s="543"/>
      <c r="AD40" s="543"/>
      <c r="AE40" s="543"/>
      <c r="AF40" s="543"/>
      <c r="AG40" s="543"/>
      <c r="AH40" s="543"/>
      <c r="AI40" s="544"/>
      <c r="AJ40" s="542" t="s">
        <v>32</v>
      </c>
      <c r="AK40" s="543"/>
      <c r="AL40" s="543"/>
      <c r="AM40" s="544"/>
    </row>
    <row r="41" spans="1:39" ht="15.75" customHeight="1">
      <c r="A41" s="10"/>
      <c r="B41" s="514"/>
      <c r="C41" s="535" t="s">
        <v>56</v>
      </c>
      <c r="D41" s="536"/>
      <c r="E41" s="536"/>
      <c r="F41" s="537"/>
      <c r="G41" s="535" t="s">
        <v>16</v>
      </c>
      <c r="H41" s="536"/>
      <c r="I41" s="536"/>
      <c r="J41" s="537"/>
      <c r="K41" s="535" t="s">
        <v>65</v>
      </c>
      <c r="L41" s="536"/>
      <c r="M41" s="536"/>
      <c r="N41" s="537"/>
      <c r="O41" s="545" t="s">
        <v>27</v>
      </c>
      <c r="P41" s="545"/>
      <c r="Q41" s="545"/>
      <c r="R41" s="545"/>
      <c r="S41" s="535" t="s">
        <v>68</v>
      </c>
      <c r="T41" s="536"/>
      <c r="U41" s="536"/>
      <c r="V41" s="537"/>
      <c r="W41" s="525" t="s">
        <v>28</v>
      </c>
      <c r="X41" s="535" t="s">
        <v>72</v>
      </c>
      <c r="Y41" s="537"/>
      <c r="Z41" s="535" t="s">
        <v>20</v>
      </c>
      <c r="AA41" s="536"/>
      <c r="AB41" s="536"/>
      <c r="AC41" s="537"/>
      <c r="AD41" s="516" t="s">
        <v>75</v>
      </c>
      <c r="AE41" s="532"/>
      <c r="AF41" s="532"/>
      <c r="AG41" s="538" t="s">
        <v>74</v>
      </c>
      <c r="AH41" s="539"/>
      <c r="AI41" s="540"/>
      <c r="AJ41" s="538" t="s">
        <v>76</v>
      </c>
      <c r="AK41" s="539"/>
      <c r="AL41" s="539"/>
      <c r="AM41" s="540"/>
    </row>
    <row r="42" spans="1:39" ht="15.75" customHeight="1">
      <c r="A42" s="11"/>
      <c r="B42" s="515"/>
      <c r="C42" s="12" t="s">
        <v>63</v>
      </c>
      <c r="D42" s="12" t="s">
        <v>61</v>
      </c>
      <c r="E42" s="12" t="s">
        <v>33</v>
      </c>
      <c r="F42" s="12" t="s">
        <v>64</v>
      </c>
      <c r="G42" s="12" t="s">
        <v>63</v>
      </c>
      <c r="H42" s="12" t="s">
        <v>61</v>
      </c>
      <c r="I42" s="12" t="s">
        <v>33</v>
      </c>
      <c r="J42" s="12" t="s">
        <v>64</v>
      </c>
      <c r="K42" s="12" t="s">
        <v>63</v>
      </c>
      <c r="L42" s="12" t="s">
        <v>61</v>
      </c>
      <c r="M42" s="12" t="s">
        <v>33</v>
      </c>
      <c r="N42" s="12" t="s">
        <v>64</v>
      </c>
      <c r="O42" s="12" t="s">
        <v>63</v>
      </c>
      <c r="P42" s="12" t="s">
        <v>61</v>
      </c>
      <c r="Q42" s="12" t="s">
        <v>33</v>
      </c>
      <c r="R42" s="12" t="s">
        <v>64</v>
      </c>
      <c r="S42" s="12" t="s">
        <v>63</v>
      </c>
      <c r="T42" s="12" t="s">
        <v>61</v>
      </c>
      <c r="U42" s="12" t="s">
        <v>33</v>
      </c>
      <c r="V42" s="12" t="s">
        <v>64</v>
      </c>
      <c r="W42" s="525"/>
      <c r="X42" s="12" t="s">
        <v>62</v>
      </c>
      <c r="Y42" s="12" t="s">
        <v>54</v>
      </c>
      <c r="Z42" s="12" t="s">
        <v>63</v>
      </c>
      <c r="AA42" s="12" t="s">
        <v>61</v>
      </c>
      <c r="AB42" s="12" t="s">
        <v>64</v>
      </c>
      <c r="AC42" s="12" t="s">
        <v>54</v>
      </c>
      <c r="AD42" s="518"/>
      <c r="AE42" s="522"/>
      <c r="AF42" s="522"/>
      <c r="AG42" s="12" t="s">
        <v>63</v>
      </c>
      <c r="AH42" s="12" t="s">
        <v>61</v>
      </c>
      <c r="AI42" s="12" t="s">
        <v>33</v>
      </c>
      <c r="AJ42" s="538" t="s">
        <v>80</v>
      </c>
      <c r="AK42" s="540"/>
      <c r="AL42" s="538" t="s">
        <v>70</v>
      </c>
      <c r="AM42" s="540"/>
    </row>
    <row r="43" spans="1:39" ht="20.25" customHeight="1">
      <c r="A43" s="7"/>
      <c r="B43" s="13" t="s">
        <v>52</v>
      </c>
      <c r="C43" s="28">
        <v>1081</v>
      </c>
      <c r="D43" s="44">
        <v>598</v>
      </c>
      <c r="E43" s="44">
        <v>568</v>
      </c>
      <c r="F43" s="44">
        <v>740</v>
      </c>
      <c r="G43" s="44">
        <v>1087</v>
      </c>
      <c r="H43" s="44">
        <v>562</v>
      </c>
      <c r="I43" s="44">
        <v>634</v>
      </c>
      <c r="J43" s="44">
        <v>973</v>
      </c>
      <c r="K43" s="44">
        <v>201</v>
      </c>
      <c r="L43" s="44">
        <v>206</v>
      </c>
      <c r="M43" s="44">
        <v>551</v>
      </c>
      <c r="N43" s="44">
        <v>289</v>
      </c>
      <c r="O43" s="44">
        <v>30</v>
      </c>
      <c r="P43" s="44">
        <v>59</v>
      </c>
      <c r="Q43" s="44">
        <v>122</v>
      </c>
      <c r="R43" s="44">
        <v>656</v>
      </c>
      <c r="S43" s="44">
        <v>584</v>
      </c>
      <c r="T43" s="44">
        <v>494</v>
      </c>
      <c r="U43" s="44">
        <v>445</v>
      </c>
      <c r="V43" s="44">
        <v>81</v>
      </c>
      <c r="W43" s="44">
        <v>577</v>
      </c>
      <c r="X43" s="44">
        <v>484</v>
      </c>
      <c r="Y43" s="46">
        <v>497</v>
      </c>
      <c r="Z43" s="46">
        <v>3234</v>
      </c>
      <c r="AA43" s="49">
        <v>1252</v>
      </c>
      <c r="AB43" s="49">
        <v>1169</v>
      </c>
      <c r="AC43" s="69">
        <v>1955</v>
      </c>
      <c r="AD43" s="523">
        <v>480</v>
      </c>
      <c r="AE43" s="523"/>
      <c r="AF43" s="523"/>
      <c r="AG43" s="68">
        <v>409</v>
      </c>
      <c r="AH43" s="68">
        <v>63</v>
      </c>
      <c r="AI43" s="68">
        <v>105</v>
      </c>
      <c r="AJ43" s="523">
        <v>66</v>
      </c>
      <c r="AK43" s="523"/>
      <c r="AL43" s="520">
        <v>7164</v>
      </c>
      <c r="AM43" s="546"/>
    </row>
    <row r="44" spans="1:39" ht="20.25" customHeight="1">
      <c r="A44" s="8">
        <v>25</v>
      </c>
      <c r="B44" s="14" t="s">
        <v>53</v>
      </c>
      <c r="C44" s="28">
        <v>567</v>
      </c>
      <c r="D44" s="44">
        <v>467</v>
      </c>
      <c r="E44" s="44">
        <v>447</v>
      </c>
      <c r="F44" s="44">
        <v>285</v>
      </c>
      <c r="G44" s="44">
        <v>584</v>
      </c>
      <c r="H44" s="44">
        <v>470</v>
      </c>
      <c r="I44" s="44">
        <v>426</v>
      </c>
      <c r="J44" s="44">
        <v>285</v>
      </c>
      <c r="K44" s="44">
        <v>126</v>
      </c>
      <c r="L44" s="44">
        <v>179</v>
      </c>
      <c r="M44" s="44">
        <v>124</v>
      </c>
      <c r="N44" s="44">
        <v>141</v>
      </c>
      <c r="O44" s="44">
        <v>17</v>
      </c>
      <c r="P44" s="44">
        <v>45</v>
      </c>
      <c r="Q44" s="44">
        <v>77</v>
      </c>
      <c r="R44" s="44">
        <v>440</v>
      </c>
      <c r="S44" s="44">
        <v>484</v>
      </c>
      <c r="T44" s="44">
        <v>442</v>
      </c>
      <c r="U44" s="44">
        <v>399</v>
      </c>
      <c r="V44" s="44">
        <v>21</v>
      </c>
      <c r="W44" s="44">
        <v>466</v>
      </c>
      <c r="X44" s="44">
        <v>439</v>
      </c>
      <c r="Y44" s="46">
        <v>471</v>
      </c>
      <c r="Z44" s="46">
        <v>597</v>
      </c>
      <c r="AA44" s="46">
        <v>573</v>
      </c>
      <c r="AB44" s="46">
        <v>679</v>
      </c>
      <c r="AC44" s="68">
        <v>112</v>
      </c>
      <c r="AD44" s="524">
        <v>360</v>
      </c>
      <c r="AE44" s="524"/>
      <c r="AF44" s="524"/>
      <c r="AG44" s="68">
        <v>0</v>
      </c>
      <c r="AH44" s="68">
        <v>13</v>
      </c>
      <c r="AI44" s="68">
        <v>23</v>
      </c>
      <c r="AJ44" s="524">
        <v>19</v>
      </c>
      <c r="AK44" s="524"/>
      <c r="AL44" s="521">
        <v>3404</v>
      </c>
      <c r="AM44" s="547"/>
    </row>
    <row r="45" spans="1:39" ht="20.25" customHeight="1">
      <c r="A45" s="8"/>
      <c r="B45" s="15" t="s">
        <v>55</v>
      </c>
      <c r="C45" s="29">
        <f t="shared" ref="C45:AD45" si="0">C44/C43*100</f>
        <v>52.451433857539321</v>
      </c>
      <c r="D45" s="30">
        <f t="shared" si="0"/>
        <v>78.093645484949832</v>
      </c>
      <c r="E45" s="30">
        <f t="shared" si="0"/>
        <v>78.697183098591552</v>
      </c>
      <c r="F45" s="30">
        <f t="shared" si="0"/>
        <v>38.513513513513516</v>
      </c>
      <c r="G45" s="30">
        <f t="shared" si="0"/>
        <v>53.725850965961364</v>
      </c>
      <c r="H45" s="30">
        <f t="shared" si="0"/>
        <v>83.629893238434164</v>
      </c>
      <c r="I45" s="30">
        <f t="shared" si="0"/>
        <v>67.192429022082024</v>
      </c>
      <c r="J45" s="30">
        <f t="shared" si="0"/>
        <v>29.290853031860227</v>
      </c>
      <c r="K45" s="30">
        <f t="shared" si="0"/>
        <v>62.68656716417911</v>
      </c>
      <c r="L45" s="30">
        <f t="shared" si="0"/>
        <v>86.893203883495147</v>
      </c>
      <c r="M45" s="30">
        <f t="shared" si="0"/>
        <v>22.504537205081672</v>
      </c>
      <c r="N45" s="30">
        <f t="shared" si="0"/>
        <v>48.788927335640139</v>
      </c>
      <c r="O45" s="30">
        <f t="shared" si="0"/>
        <v>56.666666666666664</v>
      </c>
      <c r="P45" s="30">
        <f t="shared" si="0"/>
        <v>76.271186440677965</v>
      </c>
      <c r="Q45" s="30">
        <f t="shared" si="0"/>
        <v>63.114754098360656</v>
      </c>
      <c r="R45" s="30">
        <f t="shared" si="0"/>
        <v>67.073170731707322</v>
      </c>
      <c r="S45" s="30">
        <f t="shared" si="0"/>
        <v>82.876712328767127</v>
      </c>
      <c r="T45" s="30">
        <f t="shared" si="0"/>
        <v>89.473684210526315</v>
      </c>
      <c r="U45" s="30">
        <f t="shared" si="0"/>
        <v>89.662921348314612</v>
      </c>
      <c r="V45" s="30">
        <f t="shared" si="0"/>
        <v>25.925925925925924</v>
      </c>
      <c r="W45" s="30">
        <f t="shared" si="0"/>
        <v>80.762564991334486</v>
      </c>
      <c r="X45" s="30">
        <f t="shared" si="0"/>
        <v>90.702479338842977</v>
      </c>
      <c r="Y45" s="30">
        <f t="shared" si="0"/>
        <v>94.768611670020121</v>
      </c>
      <c r="Z45" s="30">
        <f t="shared" si="0"/>
        <v>18.460111317254174</v>
      </c>
      <c r="AA45" s="30">
        <f t="shared" si="0"/>
        <v>45.766773162939295</v>
      </c>
      <c r="AB45" s="30">
        <f t="shared" si="0"/>
        <v>58.083832335329348</v>
      </c>
      <c r="AC45" s="30">
        <f t="shared" si="0"/>
        <v>5.7289002557544757</v>
      </c>
      <c r="AD45" s="533">
        <f t="shared" si="0"/>
        <v>75</v>
      </c>
      <c r="AE45" s="533"/>
      <c r="AF45" s="533"/>
      <c r="AG45" s="30">
        <f>AG44/AG43*100</f>
        <v>0</v>
      </c>
      <c r="AH45" s="30">
        <f>AH44/AH43*100</f>
        <v>20.634920634920633</v>
      </c>
      <c r="AI45" s="30">
        <f>AI44/AI43*100</f>
        <v>21.904761904761905</v>
      </c>
      <c r="AJ45" s="533">
        <f>AJ44/AJ43*100</f>
        <v>28.787878787878789</v>
      </c>
      <c r="AK45" s="533"/>
      <c r="AL45" s="533">
        <f>AL44/AL43*100</f>
        <v>47.515354550530432</v>
      </c>
      <c r="AM45" s="548"/>
    </row>
    <row r="46" spans="1:39" ht="13.5" customHeight="1">
      <c r="A46" s="7"/>
      <c r="B46" s="513" t="s">
        <v>18</v>
      </c>
      <c r="C46" s="542" t="s">
        <v>10</v>
      </c>
      <c r="D46" s="543"/>
      <c r="E46" s="543"/>
      <c r="F46" s="543"/>
      <c r="G46" s="543"/>
      <c r="H46" s="543"/>
      <c r="I46" s="543"/>
      <c r="J46" s="543"/>
      <c r="K46" s="543"/>
      <c r="L46" s="543"/>
      <c r="M46" s="543"/>
      <c r="N46" s="543"/>
      <c r="O46" s="543"/>
      <c r="P46" s="543"/>
      <c r="Q46" s="543"/>
      <c r="R46" s="543"/>
      <c r="S46" s="543"/>
      <c r="T46" s="543"/>
      <c r="U46" s="543"/>
      <c r="V46" s="543"/>
      <c r="W46" s="543"/>
      <c r="X46" s="543"/>
      <c r="Y46" s="543"/>
      <c r="Z46" s="543"/>
      <c r="AA46" s="543"/>
      <c r="AB46" s="543"/>
      <c r="AC46" s="543"/>
      <c r="AD46" s="543"/>
      <c r="AE46" s="543"/>
      <c r="AF46" s="543"/>
      <c r="AG46" s="543"/>
      <c r="AH46" s="543"/>
      <c r="AI46" s="544"/>
      <c r="AJ46" s="534" t="s">
        <v>32</v>
      </c>
      <c r="AK46" s="534"/>
      <c r="AL46" s="534"/>
      <c r="AM46" s="534"/>
    </row>
    <row r="47" spans="1:39" ht="15.75" customHeight="1">
      <c r="A47" s="10"/>
      <c r="B47" s="514"/>
      <c r="C47" s="535" t="s">
        <v>56</v>
      </c>
      <c r="D47" s="536"/>
      <c r="E47" s="536"/>
      <c r="F47" s="537"/>
      <c r="G47" s="535" t="s">
        <v>16</v>
      </c>
      <c r="H47" s="536"/>
      <c r="I47" s="536"/>
      <c r="J47" s="537"/>
      <c r="K47" s="535" t="s">
        <v>65</v>
      </c>
      <c r="L47" s="536"/>
      <c r="M47" s="536"/>
      <c r="N47" s="537"/>
      <c r="O47" s="545" t="s">
        <v>27</v>
      </c>
      <c r="P47" s="545"/>
      <c r="Q47" s="545"/>
      <c r="R47" s="545"/>
      <c r="S47" s="535" t="s">
        <v>68</v>
      </c>
      <c r="T47" s="536"/>
      <c r="U47" s="536"/>
      <c r="V47" s="537"/>
      <c r="W47" s="525" t="s">
        <v>28</v>
      </c>
      <c r="X47" s="535" t="s">
        <v>72</v>
      </c>
      <c r="Y47" s="537"/>
      <c r="Z47" s="535" t="s">
        <v>3</v>
      </c>
      <c r="AA47" s="537"/>
      <c r="AB47" s="535" t="s">
        <v>20</v>
      </c>
      <c r="AC47" s="536"/>
      <c r="AD47" s="536"/>
      <c r="AE47" s="537"/>
      <c r="AF47" s="517" t="s">
        <v>75</v>
      </c>
      <c r="AG47" s="538" t="s">
        <v>74</v>
      </c>
      <c r="AH47" s="539"/>
      <c r="AI47" s="540"/>
      <c r="AJ47" s="541" t="s">
        <v>57</v>
      </c>
      <c r="AK47" s="541"/>
      <c r="AL47" s="541" t="s">
        <v>76</v>
      </c>
      <c r="AM47" s="541"/>
    </row>
    <row r="48" spans="1:39" ht="15.75" customHeight="1">
      <c r="A48" s="11"/>
      <c r="B48" s="515"/>
      <c r="C48" s="12" t="s">
        <v>63</v>
      </c>
      <c r="D48" s="12" t="s">
        <v>61</v>
      </c>
      <c r="E48" s="12" t="s">
        <v>33</v>
      </c>
      <c r="F48" s="12" t="s">
        <v>64</v>
      </c>
      <c r="G48" s="12" t="s">
        <v>63</v>
      </c>
      <c r="H48" s="12" t="s">
        <v>61</v>
      </c>
      <c r="I48" s="12" t="s">
        <v>33</v>
      </c>
      <c r="J48" s="12" t="s">
        <v>64</v>
      </c>
      <c r="K48" s="12" t="s">
        <v>63</v>
      </c>
      <c r="L48" s="12" t="s">
        <v>61</v>
      </c>
      <c r="M48" s="12" t="s">
        <v>33</v>
      </c>
      <c r="N48" s="12" t="s">
        <v>64</v>
      </c>
      <c r="O48" s="12" t="s">
        <v>63</v>
      </c>
      <c r="P48" s="12" t="s">
        <v>61</v>
      </c>
      <c r="Q48" s="12" t="s">
        <v>33</v>
      </c>
      <c r="R48" s="12" t="s">
        <v>64</v>
      </c>
      <c r="S48" s="12" t="s">
        <v>63</v>
      </c>
      <c r="T48" s="12" t="s">
        <v>61</v>
      </c>
      <c r="U48" s="12" t="s">
        <v>33</v>
      </c>
      <c r="V48" s="12" t="s">
        <v>64</v>
      </c>
      <c r="W48" s="525"/>
      <c r="X48" s="12" t="s">
        <v>62</v>
      </c>
      <c r="Y48" s="12" t="s">
        <v>54</v>
      </c>
      <c r="Z48" s="12" t="s">
        <v>63</v>
      </c>
      <c r="AA48" s="12" t="s">
        <v>61</v>
      </c>
      <c r="AB48" s="12" t="s">
        <v>63</v>
      </c>
      <c r="AC48" s="12" t="s">
        <v>61</v>
      </c>
      <c r="AD48" s="12" t="s">
        <v>64</v>
      </c>
      <c r="AE48" s="12" t="s">
        <v>54</v>
      </c>
      <c r="AF48" s="519"/>
      <c r="AG48" s="12" t="s">
        <v>63</v>
      </c>
      <c r="AH48" s="12" t="s">
        <v>61</v>
      </c>
      <c r="AI48" s="12" t="s">
        <v>33</v>
      </c>
      <c r="AJ48" s="12" t="s">
        <v>80</v>
      </c>
      <c r="AK48" s="83" t="s">
        <v>1</v>
      </c>
      <c r="AL48" s="12" t="s">
        <v>80</v>
      </c>
      <c r="AM48" s="83" t="s">
        <v>81</v>
      </c>
    </row>
    <row r="49" spans="1:39" ht="20.25" customHeight="1">
      <c r="A49" s="7"/>
      <c r="B49" s="13" t="s">
        <v>52</v>
      </c>
      <c r="C49" s="28">
        <v>774</v>
      </c>
      <c r="D49" s="44">
        <v>490</v>
      </c>
      <c r="E49" s="44">
        <v>471</v>
      </c>
      <c r="F49" s="44">
        <v>527</v>
      </c>
      <c r="G49" s="44">
        <v>793</v>
      </c>
      <c r="H49" s="44">
        <v>488</v>
      </c>
      <c r="I49" s="44">
        <v>479</v>
      </c>
      <c r="J49" s="44">
        <v>520</v>
      </c>
      <c r="K49" s="44">
        <v>84</v>
      </c>
      <c r="L49" s="44">
        <v>146</v>
      </c>
      <c r="M49" s="44">
        <v>197</v>
      </c>
      <c r="N49" s="44">
        <v>338</v>
      </c>
      <c r="O49" s="44">
        <v>11</v>
      </c>
      <c r="P49" s="44">
        <v>34</v>
      </c>
      <c r="Q49" s="44">
        <v>94</v>
      </c>
      <c r="R49" s="44">
        <v>377</v>
      </c>
      <c r="S49" s="44">
        <v>575</v>
      </c>
      <c r="T49" s="44">
        <v>485</v>
      </c>
      <c r="U49" s="44">
        <v>528</v>
      </c>
      <c r="V49" s="44">
        <v>315</v>
      </c>
      <c r="W49" s="44">
        <v>510</v>
      </c>
      <c r="X49" s="44">
        <v>472</v>
      </c>
      <c r="Y49" s="46">
        <v>477</v>
      </c>
      <c r="Z49" s="46">
        <v>1260</v>
      </c>
      <c r="AA49" s="49">
        <v>1260</v>
      </c>
      <c r="AB49" s="46">
        <v>624</v>
      </c>
      <c r="AC49" s="49">
        <v>673</v>
      </c>
      <c r="AD49" s="49">
        <v>573</v>
      </c>
      <c r="AE49" s="69">
        <v>355</v>
      </c>
      <c r="AF49" s="47">
        <v>443</v>
      </c>
      <c r="AG49" s="68">
        <v>817</v>
      </c>
      <c r="AH49" s="68">
        <v>63</v>
      </c>
      <c r="AI49" s="68">
        <v>105</v>
      </c>
      <c r="AJ49" s="81">
        <v>66</v>
      </c>
      <c r="AK49" s="81">
        <v>1516</v>
      </c>
      <c r="AL49" s="81">
        <v>66</v>
      </c>
      <c r="AM49" s="88">
        <v>7268</v>
      </c>
    </row>
    <row r="50" spans="1:39" ht="20.25" customHeight="1">
      <c r="A50" s="8">
        <v>26</v>
      </c>
      <c r="B50" s="14" t="s">
        <v>53</v>
      </c>
      <c r="C50" s="28">
        <v>435</v>
      </c>
      <c r="D50" s="44">
        <v>396</v>
      </c>
      <c r="E50" s="44">
        <v>391</v>
      </c>
      <c r="F50" s="44">
        <v>447</v>
      </c>
      <c r="G50" s="44">
        <v>432</v>
      </c>
      <c r="H50" s="44">
        <v>401</v>
      </c>
      <c r="I50" s="44">
        <v>365</v>
      </c>
      <c r="J50" s="44">
        <v>403</v>
      </c>
      <c r="K50" s="44">
        <v>39</v>
      </c>
      <c r="L50" s="44">
        <v>46</v>
      </c>
      <c r="M50" s="44">
        <v>58</v>
      </c>
      <c r="N50" s="44">
        <v>236</v>
      </c>
      <c r="O50" s="44">
        <v>6</v>
      </c>
      <c r="P50" s="44">
        <v>9</v>
      </c>
      <c r="Q50" s="44">
        <v>16</v>
      </c>
      <c r="R50" s="44">
        <v>189</v>
      </c>
      <c r="S50" s="44">
        <v>415</v>
      </c>
      <c r="T50" s="44">
        <v>420</v>
      </c>
      <c r="U50" s="44">
        <v>408</v>
      </c>
      <c r="V50" s="44">
        <v>295</v>
      </c>
      <c r="W50" s="44">
        <v>427</v>
      </c>
      <c r="X50" s="44">
        <v>469</v>
      </c>
      <c r="Y50" s="46">
        <v>451</v>
      </c>
      <c r="Z50" s="46">
        <v>649</v>
      </c>
      <c r="AA50" s="46">
        <v>130</v>
      </c>
      <c r="AB50" s="46">
        <v>427</v>
      </c>
      <c r="AC50" s="46">
        <v>406</v>
      </c>
      <c r="AD50" s="46">
        <v>506</v>
      </c>
      <c r="AE50" s="68">
        <v>158</v>
      </c>
      <c r="AF50" s="45">
        <v>409</v>
      </c>
      <c r="AG50" s="68">
        <v>0</v>
      </c>
      <c r="AH50" s="68">
        <v>0</v>
      </c>
      <c r="AI50" s="68">
        <v>0</v>
      </c>
      <c r="AJ50" s="44">
        <v>4</v>
      </c>
      <c r="AK50" s="44">
        <v>664</v>
      </c>
      <c r="AL50" s="44">
        <v>19</v>
      </c>
      <c r="AM50" s="89">
        <v>3468</v>
      </c>
    </row>
    <row r="51" spans="1:39" ht="20.25" customHeight="1">
      <c r="A51" s="9"/>
      <c r="B51" s="15" t="s">
        <v>55</v>
      </c>
      <c r="C51" s="29">
        <f t="shared" ref="C51:AM51" si="1">C50/C49*100</f>
        <v>56.201550387596896</v>
      </c>
      <c r="D51" s="30">
        <f t="shared" si="1"/>
        <v>80.816326530612244</v>
      </c>
      <c r="E51" s="30">
        <f t="shared" si="1"/>
        <v>83.014861995753719</v>
      </c>
      <c r="F51" s="30">
        <f t="shared" si="1"/>
        <v>84.819734345351037</v>
      </c>
      <c r="G51" s="30">
        <f t="shared" si="1"/>
        <v>54.476670870113495</v>
      </c>
      <c r="H51" s="30">
        <f t="shared" si="1"/>
        <v>82.172131147540981</v>
      </c>
      <c r="I51" s="30">
        <f t="shared" si="1"/>
        <v>76.200417536534445</v>
      </c>
      <c r="J51" s="30">
        <f t="shared" si="1"/>
        <v>77.5</v>
      </c>
      <c r="K51" s="30">
        <f t="shared" si="1"/>
        <v>46.428571428571431</v>
      </c>
      <c r="L51" s="30">
        <f t="shared" si="1"/>
        <v>31.506849315068493</v>
      </c>
      <c r="M51" s="30">
        <f t="shared" si="1"/>
        <v>29.441624365482234</v>
      </c>
      <c r="N51" s="30">
        <f t="shared" si="1"/>
        <v>69.822485207100598</v>
      </c>
      <c r="O51" s="30">
        <f t="shared" si="1"/>
        <v>54.54545454545454</v>
      </c>
      <c r="P51" s="30">
        <f t="shared" si="1"/>
        <v>26.47058823529412</v>
      </c>
      <c r="Q51" s="30">
        <f t="shared" si="1"/>
        <v>17.021276595744681</v>
      </c>
      <c r="R51" s="30">
        <f t="shared" si="1"/>
        <v>50.132625994694955</v>
      </c>
      <c r="S51" s="30">
        <f t="shared" si="1"/>
        <v>72.173913043478265</v>
      </c>
      <c r="T51" s="30">
        <f t="shared" si="1"/>
        <v>86.597938144329902</v>
      </c>
      <c r="U51" s="30">
        <f t="shared" si="1"/>
        <v>77.272727272727266</v>
      </c>
      <c r="V51" s="30">
        <f t="shared" si="1"/>
        <v>93.650793650793645</v>
      </c>
      <c r="W51" s="30">
        <f t="shared" si="1"/>
        <v>83.725490196078439</v>
      </c>
      <c r="X51" s="30">
        <f t="shared" si="1"/>
        <v>99.364406779661024</v>
      </c>
      <c r="Y51" s="30">
        <f t="shared" si="1"/>
        <v>94.549266247379464</v>
      </c>
      <c r="Z51" s="30">
        <f t="shared" si="1"/>
        <v>51.507936507936506</v>
      </c>
      <c r="AA51" s="30">
        <f t="shared" si="1"/>
        <v>10.317460317460316</v>
      </c>
      <c r="AB51" s="30">
        <f t="shared" si="1"/>
        <v>68.429487179487182</v>
      </c>
      <c r="AC51" s="30">
        <f t="shared" si="1"/>
        <v>60.326894502228825</v>
      </c>
      <c r="AD51" s="30">
        <f t="shared" si="1"/>
        <v>88.30715532286213</v>
      </c>
      <c r="AE51" s="30">
        <f t="shared" si="1"/>
        <v>44.507042253521128</v>
      </c>
      <c r="AF51" s="30">
        <f t="shared" si="1"/>
        <v>92.325056433408577</v>
      </c>
      <c r="AG51" s="30">
        <f t="shared" si="1"/>
        <v>0</v>
      </c>
      <c r="AH51" s="30">
        <f t="shared" si="1"/>
        <v>0</v>
      </c>
      <c r="AI51" s="30">
        <f t="shared" si="1"/>
        <v>0</v>
      </c>
      <c r="AJ51" s="30">
        <f t="shared" si="1"/>
        <v>6.0606060606060606</v>
      </c>
      <c r="AK51" s="30">
        <f t="shared" si="1"/>
        <v>43.799472295514512</v>
      </c>
      <c r="AL51" s="30">
        <f t="shared" si="1"/>
        <v>28.787878787878789</v>
      </c>
      <c r="AM51" s="90">
        <f t="shared" si="1"/>
        <v>47.71601541001651</v>
      </c>
    </row>
    <row r="52" spans="1:39" ht="20.25" customHeight="1">
      <c r="A52" s="7"/>
      <c r="B52" s="13" t="s">
        <v>52</v>
      </c>
      <c r="C52" s="28">
        <v>526</v>
      </c>
      <c r="D52" s="44">
        <v>494</v>
      </c>
      <c r="E52" s="44">
        <v>426</v>
      </c>
      <c r="F52" s="44">
        <v>496</v>
      </c>
      <c r="G52" s="44">
        <v>540</v>
      </c>
      <c r="H52" s="44">
        <v>443</v>
      </c>
      <c r="I52" s="44">
        <v>426</v>
      </c>
      <c r="J52" s="44">
        <v>432</v>
      </c>
      <c r="K52" s="58" t="s">
        <v>60</v>
      </c>
      <c r="L52" s="58" t="s">
        <v>60</v>
      </c>
      <c r="M52" s="58" t="s">
        <v>60</v>
      </c>
      <c r="N52" s="58" t="s">
        <v>60</v>
      </c>
      <c r="O52" s="58" t="s">
        <v>60</v>
      </c>
      <c r="P52" s="58" t="s">
        <v>60</v>
      </c>
      <c r="Q52" s="58" t="s">
        <v>60</v>
      </c>
      <c r="R52" s="58" t="s">
        <v>60</v>
      </c>
      <c r="S52" s="44">
        <v>462</v>
      </c>
      <c r="T52" s="44">
        <v>450</v>
      </c>
      <c r="U52" s="44">
        <v>460</v>
      </c>
      <c r="V52" s="44">
        <v>467</v>
      </c>
      <c r="W52" s="44">
        <v>495</v>
      </c>
      <c r="X52" s="44">
        <v>442</v>
      </c>
      <c r="Y52" s="44">
        <v>486</v>
      </c>
      <c r="Z52" s="46">
        <v>606</v>
      </c>
      <c r="AA52" s="46">
        <v>469</v>
      </c>
      <c r="AB52" s="46">
        <v>685</v>
      </c>
      <c r="AC52" s="46">
        <v>484</v>
      </c>
      <c r="AD52" s="45">
        <v>579</v>
      </c>
      <c r="AE52" s="45">
        <v>399</v>
      </c>
      <c r="AF52" s="45">
        <v>446</v>
      </c>
      <c r="AG52" s="46">
        <v>48</v>
      </c>
      <c r="AH52" s="46">
        <v>13</v>
      </c>
      <c r="AI52" s="46">
        <v>16</v>
      </c>
      <c r="AJ52" s="46">
        <v>55</v>
      </c>
      <c r="AK52" s="46">
        <v>1654</v>
      </c>
      <c r="AL52" s="46">
        <v>55</v>
      </c>
      <c r="AM52" s="86">
        <v>7670</v>
      </c>
    </row>
    <row r="53" spans="1:39" ht="20.25" customHeight="1">
      <c r="A53" s="8">
        <v>27</v>
      </c>
      <c r="B53" s="14" t="s">
        <v>53</v>
      </c>
      <c r="C53" s="28">
        <v>448</v>
      </c>
      <c r="D53" s="44">
        <v>488</v>
      </c>
      <c r="E53" s="44">
        <v>408</v>
      </c>
      <c r="F53" s="44">
        <v>439</v>
      </c>
      <c r="G53" s="44">
        <v>430</v>
      </c>
      <c r="H53" s="44">
        <v>421</v>
      </c>
      <c r="I53" s="44">
        <v>405</v>
      </c>
      <c r="J53" s="44">
        <v>422</v>
      </c>
      <c r="K53" s="44">
        <v>8</v>
      </c>
      <c r="L53" s="44">
        <v>15</v>
      </c>
      <c r="M53" s="44">
        <v>17</v>
      </c>
      <c r="N53" s="44">
        <v>93</v>
      </c>
      <c r="O53" s="44">
        <v>0</v>
      </c>
      <c r="P53" s="44">
        <v>0</v>
      </c>
      <c r="Q53" s="44">
        <v>0</v>
      </c>
      <c r="R53" s="44">
        <v>0</v>
      </c>
      <c r="S53" s="44">
        <v>445</v>
      </c>
      <c r="T53" s="44">
        <v>446</v>
      </c>
      <c r="U53" s="44">
        <v>452</v>
      </c>
      <c r="V53" s="44">
        <v>434</v>
      </c>
      <c r="W53" s="44">
        <v>418</v>
      </c>
      <c r="X53" s="44">
        <v>432</v>
      </c>
      <c r="Y53" s="44">
        <v>451</v>
      </c>
      <c r="Z53" s="46">
        <v>443</v>
      </c>
      <c r="AA53" s="46">
        <v>332</v>
      </c>
      <c r="AB53" s="46">
        <v>447</v>
      </c>
      <c r="AC53" s="46">
        <v>448</v>
      </c>
      <c r="AD53" s="45">
        <v>424</v>
      </c>
      <c r="AE53" s="45">
        <v>282</v>
      </c>
      <c r="AF53" s="45">
        <v>435</v>
      </c>
      <c r="AG53" s="46">
        <v>0</v>
      </c>
      <c r="AH53" s="46">
        <v>0</v>
      </c>
      <c r="AI53" s="46">
        <v>0</v>
      </c>
      <c r="AJ53" s="46">
        <v>4</v>
      </c>
      <c r="AK53" s="46">
        <v>518</v>
      </c>
      <c r="AL53" s="46">
        <v>30</v>
      </c>
      <c r="AM53" s="86">
        <v>3477</v>
      </c>
    </row>
    <row r="54" spans="1:39" ht="20.25" customHeight="1">
      <c r="A54" s="9"/>
      <c r="B54" s="15" t="s">
        <v>55</v>
      </c>
      <c r="C54" s="30">
        <f t="shared" ref="C54:J54" si="2">C53/C52*100</f>
        <v>85.171102661596947</v>
      </c>
      <c r="D54" s="30">
        <f t="shared" si="2"/>
        <v>98.785425101214571</v>
      </c>
      <c r="E54" s="30">
        <f t="shared" si="2"/>
        <v>95.774647887323937</v>
      </c>
      <c r="F54" s="30">
        <f t="shared" si="2"/>
        <v>88.508064516129039</v>
      </c>
      <c r="G54" s="30">
        <f t="shared" si="2"/>
        <v>79.629629629629633</v>
      </c>
      <c r="H54" s="30">
        <f t="shared" si="2"/>
        <v>95.033860045146724</v>
      </c>
      <c r="I54" s="30">
        <f t="shared" si="2"/>
        <v>95.070422535211264</v>
      </c>
      <c r="J54" s="30">
        <f t="shared" si="2"/>
        <v>97.68518518518519</v>
      </c>
      <c r="K54" s="58" t="s">
        <v>60</v>
      </c>
      <c r="L54" s="58" t="s">
        <v>60</v>
      </c>
      <c r="M54" s="58" t="s">
        <v>60</v>
      </c>
      <c r="N54" s="58" t="s">
        <v>60</v>
      </c>
      <c r="O54" s="58" t="s">
        <v>60</v>
      </c>
      <c r="P54" s="58" t="s">
        <v>60</v>
      </c>
      <c r="Q54" s="58" t="s">
        <v>60</v>
      </c>
      <c r="R54" s="58" t="s">
        <v>60</v>
      </c>
      <c r="S54" s="30">
        <f t="shared" ref="S54:AM54" si="3">S53/S52*100</f>
        <v>96.320346320346317</v>
      </c>
      <c r="T54" s="30">
        <f t="shared" si="3"/>
        <v>99.111111111111114</v>
      </c>
      <c r="U54" s="30">
        <f t="shared" si="3"/>
        <v>98.260869565217391</v>
      </c>
      <c r="V54" s="30">
        <f t="shared" si="3"/>
        <v>92.933618843683092</v>
      </c>
      <c r="W54" s="30">
        <f t="shared" si="3"/>
        <v>84.444444444444443</v>
      </c>
      <c r="X54" s="30">
        <f t="shared" si="3"/>
        <v>97.737556561085967</v>
      </c>
      <c r="Y54" s="30">
        <f t="shared" si="3"/>
        <v>92.798353909465021</v>
      </c>
      <c r="Z54" s="30">
        <f t="shared" si="3"/>
        <v>73.102310231023111</v>
      </c>
      <c r="AA54" s="30">
        <f t="shared" si="3"/>
        <v>70.788912579957355</v>
      </c>
      <c r="AB54" s="30">
        <f t="shared" si="3"/>
        <v>65.255474452554736</v>
      </c>
      <c r="AC54" s="30">
        <f t="shared" si="3"/>
        <v>92.561983471074385</v>
      </c>
      <c r="AD54" s="30">
        <f t="shared" si="3"/>
        <v>73.229706390328147</v>
      </c>
      <c r="AE54" s="30">
        <f t="shared" si="3"/>
        <v>70.676691729323309</v>
      </c>
      <c r="AF54" s="30">
        <f t="shared" si="3"/>
        <v>97.533632286995527</v>
      </c>
      <c r="AG54" s="30">
        <f t="shared" si="3"/>
        <v>0</v>
      </c>
      <c r="AH54" s="30">
        <f t="shared" si="3"/>
        <v>0</v>
      </c>
      <c r="AI54" s="30">
        <f t="shared" si="3"/>
        <v>0</v>
      </c>
      <c r="AJ54" s="30">
        <f t="shared" si="3"/>
        <v>7.2727272727272725</v>
      </c>
      <c r="AK54" s="30">
        <f t="shared" si="3"/>
        <v>31.318016928657798</v>
      </c>
      <c r="AL54" s="30">
        <f t="shared" si="3"/>
        <v>54.54545454545454</v>
      </c>
      <c r="AM54" s="91">
        <f t="shared" si="3"/>
        <v>45.332464146023469</v>
      </c>
    </row>
    <row r="55" spans="1:39" ht="20.25" customHeight="1">
      <c r="A55" s="7"/>
      <c r="B55" s="513" t="s">
        <v>18</v>
      </c>
      <c r="C55" s="534" t="s">
        <v>10</v>
      </c>
      <c r="D55" s="534"/>
      <c r="E55" s="534"/>
      <c r="F55" s="534"/>
      <c r="G55" s="534"/>
      <c r="H55" s="534"/>
      <c r="I55" s="534"/>
      <c r="J55" s="534"/>
      <c r="K55" s="534"/>
      <c r="L55" s="534"/>
      <c r="M55" s="534"/>
      <c r="N55" s="534"/>
      <c r="O55" s="534"/>
      <c r="P55" s="534"/>
      <c r="Q55" s="534"/>
      <c r="R55" s="534"/>
      <c r="S55" s="534"/>
      <c r="T55" s="534"/>
      <c r="U55" s="534"/>
      <c r="V55" s="534"/>
      <c r="W55" s="534"/>
      <c r="X55" s="534"/>
      <c r="Y55" s="534"/>
      <c r="Z55" s="534"/>
      <c r="AA55" s="534"/>
      <c r="AB55" s="534"/>
      <c r="AC55" s="534"/>
      <c r="AD55" s="534"/>
      <c r="AE55" s="534"/>
      <c r="AF55" s="534"/>
      <c r="AG55" s="534"/>
      <c r="AH55" s="534"/>
      <c r="AI55" s="534"/>
      <c r="AJ55" s="534" t="s">
        <v>32</v>
      </c>
      <c r="AK55" s="534"/>
      <c r="AL55" s="534"/>
      <c r="AM55" s="534"/>
    </row>
    <row r="56" spans="1:39" ht="20.25" customHeight="1">
      <c r="A56" s="10"/>
      <c r="B56" s="514"/>
      <c r="C56" s="535" t="s">
        <v>82</v>
      </c>
      <c r="D56" s="536"/>
      <c r="E56" s="537"/>
      <c r="F56" s="535" t="s">
        <v>56</v>
      </c>
      <c r="G56" s="536"/>
      <c r="H56" s="536"/>
      <c r="I56" s="537"/>
      <c r="J56" s="535" t="s">
        <v>16</v>
      </c>
      <c r="K56" s="536"/>
      <c r="L56" s="536"/>
      <c r="M56" s="537"/>
      <c r="N56" s="535" t="s">
        <v>65</v>
      </c>
      <c r="O56" s="536"/>
      <c r="P56" s="536"/>
      <c r="Q56" s="537"/>
      <c r="R56" s="535" t="s">
        <v>68</v>
      </c>
      <c r="S56" s="536"/>
      <c r="T56" s="536"/>
      <c r="U56" s="537"/>
      <c r="V56" s="513" t="s">
        <v>28</v>
      </c>
      <c r="W56" s="535" t="s">
        <v>72</v>
      </c>
      <c r="X56" s="537"/>
      <c r="Y56" s="535" t="s">
        <v>3</v>
      </c>
      <c r="Z56" s="537"/>
      <c r="AA56" s="535" t="s">
        <v>20</v>
      </c>
      <c r="AB56" s="536"/>
      <c r="AC56" s="536"/>
      <c r="AD56" s="537"/>
      <c r="AE56" s="516" t="s">
        <v>75</v>
      </c>
      <c r="AF56" s="517"/>
      <c r="AG56" s="538" t="s">
        <v>74</v>
      </c>
      <c r="AH56" s="539"/>
      <c r="AI56" s="540"/>
      <c r="AJ56" s="541" t="s">
        <v>57</v>
      </c>
      <c r="AK56" s="541"/>
      <c r="AL56" s="541" t="s">
        <v>76</v>
      </c>
      <c r="AM56" s="541"/>
    </row>
    <row r="57" spans="1:39" ht="20.25" customHeight="1">
      <c r="A57" s="11"/>
      <c r="B57" s="515"/>
      <c r="C57" s="12" t="s">
        <v>63</v>
      </c>
      <c r="D57" s="12" t="s">
        <v>61</v>
      </c>
      <c r="E57" s="12" t="s">
        <v>33</v>
      </c>
      <c r="F57" s="12" t="s">
        <v>63</v>
      </c>
      <c r="G57" s="12" t="s">
        <v>61</v>
      </c>
      <c r="H57" s="12" t="s">
        <v>33</v>
      </c>
      <c r="I57" s="12" t="s">
        <v>64</v>
      </c>
      <c r="J57" s="12" t="s">
        <v>63</v>
      </c>
      <c r="K57" s="12" t="s">
        <v>61</v>
      </c>
      <c r="L57" s="12" t="s">
        <v>33</v>
      </c>
      <c r="M57" s="12" t="s">
        <v>64</v>
      </c>
      <c r="N57" s="12" t="s">
        <v>63</v>
      </c>
      <c r="O57" s="12" t="s">
        <v>61</v>
      </c>
      <c r="P57" s="12" t="s">
        <v>33</v>
      </c>
      <c r="Q57" s="12" t="s">
        <v>64</v>
      </c>
      <c r="R57" s="12" t="s">
        <v>63</v>
      </c>
      <c r="S57" s="12" t="s">
        <v>61</v>
      </c>
      <c r="T57" s="12" t="s">
        <v>33</v>
      </c>
      <c r="U57" s="12" t="s">
        <v>64</v>
      </c>
      <c r="V57" s="515"/>
      <c r="W57" s="12" t="s">
        <v>62</v>
      </c>
      <c r="X57" s="12" t="s">
        <v>54</v>
      </c>
      <c r="Y57" s="12" t="s">
        <v>63</v>
      </c>
      <c r="Z57" s="12" t="s">
        <v>61</v>
      </c>
      <c r="AA57" s="12" t="s">
        <v>63</v>
      </c>
      <c r="AB57" s="12" t="s">
        <v>61</v>
      </c>
      <c r="AC57" s="12" t="s">
        <v>64</v>
      </c>
      <c r="AD57" s="12" t="s">
        <v>54</v>
      </c>
      <c r="AE57" s="518"/>
      <c r="AF57" s="519"/>
      <c r="AG57" s="12" t="s">
        <v>63</v>
      </c>
      <c r="AH57" s="12" t="s">
        <v>61</v>
      </c>
      <c r="AI57" s="12" t="s">
        <v>33</v>
      </c>
      <c r="AJ57" s="12" t="s">
        <v>80</v>
      </c>
      <c r="AK57" s="83" t="s">
        <v>1</v>
      </c>
      <c r="AL57" s="12" t="s">
        <v>80</v>
      </c>
      <c r="AM57" s="83" t="s">
        <v>81</v>
      </c>
    </row>
    <row r="58" spans="1:39" ht="20.25" customHeight="1">
      <c r="A58" s="7"/>
      <c r="B58" s="13" t="s">
        <v>52</v>
      </c>
      <c r="C58" s="32">
        <v>439</v>
      </c>
      <c r="D58" s="47">
        <v>439</v>
      </c>
      <c r="E58" s="47">
        <v>439</v>
      </c>
      <c r="F58" s="47">
        <v>424</v>
      </c>
      <c r="G58" s="47">
        <v>423</v>
      </c>
      <c r="H58" s="47">
        <v>424</v>
      </c>
      <c r="I58" s="47">
        <v>410</v>
      </c>
      <c r="J58" s="47">
        <v>424</v>
      </c>
      <c r="K58" s="47">
        <v>422</v>
      </c>
      <c r="L58" s="47">
        <v>422</v>
      </c>
      <c r="M58" s="47">
        <v>410</v>
      </c>
      <c r="N58" s="59" t="s">
        <v>60</v>
      </c>
      <c r="O58" s="59" t="s">
        <v>60</v>
      </c>
      <c r="P58" s="59" t="s">
        <v>60</v>
      </c>
      <c r="Q58" s="59" t="s">
        <v>60</v>
      </c>
      <c r="R58" s="47">
        <v>426</v>
      </c>
      <c r="S58" s="47">
        <v>422</v>
      </c>
      <c r="T58" s="47">
        <v>418</v>
      </c>
      <c r="U58" s="47">
        <v>453</v>
      </c>
      <c r="V58" s="47">
        <v>460</v>
      </c>
      <c r="W58" s="47">
        <v>509</v>
      </c>
      <c r="X58" s="47">
        <v>548</v>
      </c>
      <c r="Y58" s="69">
        <v>410</v>
      </c>
      <c r="Z58" s="69">
        <v>450</v>
      </c>
      <c r="AA58" s="69">
        <v>490</v>
      </c>
      <c r="AB58" s="69">
        <v>489</v>
      </c>
      <c r="AC58" s="69">
        <v>501</v>
      </c>
      <c r="AD58" s="69">
        <v>507</v>
      </c>
      <c r="AE58" s="523">
        <v>412</v>
      </c>
      <c r="AF58" s="523"/>
      <c r="AG58" s="69">
        <v>495</v>
      </c>
      <c r="AH58" s="69">
        <v>495</v>
      </c>
      <c r="AI58" s="69">
        <v>495</v>
      </c>
      <c r="AJ58" s="69">
        <v>26</v>
      </c>
      <c r="AK58" s="49">
        <v>556</v>
      </c>
      <c r="AL58" s="49">
        <v>26</v>
      </c>
      <c r="AM58" s="85">
        <v>8168</v>
      </c>
    </row>
    <row r="59" spans="1:39" ht="20.25" customHeight="1">
      <c r="A59" s="8">
        <v>28</v>
      </c>
      <c r="B59" s="14" t="s">
        <v>53</v>
      </c>
      <c r="C59" s="31">
        <v>289</v>
      </c>
      <c r="D59" s="45">
        <v>235</v>
      </c>
      <c r="E59" s="45">
        <v>49</v>
      </c>
      <c r="F59" s="45">
        <v>392</v>
      </c>
      <c r="G59" s="45">
        <v>380</v>
      </c>
      <c r="H59" s="45">
        <v>368</v>
      </c>
      <c r="I59" s="45">
        <v>414</v>
      </c>
      <c r="J59" s="45">
        <v>390</v>
      </c>
      <c r="K59" s="45">
        <v>387</v>
      </c>
      <c r="L59" s="45">
        <v>370</v>
      </c>
      <c r="M59" s="45">
        <v>414</v>
      </c>
      <c r="N59" s="45">
        <v>3</v>
      </c>
      <c r="O59" s="45">
        <v>10</v>
      </c>
      <c r="P59" s="45">
        <v>8</v>
      </c>
      <c r="Q59" s="45">
        <v>45</v>
      </c>
      <c r="R59" s="45">
        <v>396</v>
      </c>
      <c r="S59" s="45">
        <v>395</v>
      </c>
      <c r="T59" s="45">
        <v>390</v>
      </c>
      <c r="U59" s="45">
        <v>488</v>
      </c>
      <c r="V59" s="45">
        <v>409</v>
      </c>
      <c r="W59" s="45">
        <v>410</v>
      </c>
      <c r="X59" s="45">
        <v>476</v>
      </c>
      <c r="Y59" s="68">
        <v>400</v>
      </c>
      <c r="Z59" s="68">
        <v>352</v>
      </c>
      <c r="AA59" s="68">
        <v>495</v>
      </c>
      <c r="AB59" s="68">
        <v>443</v>
      </c>
      <c r="AC59" s="68">
        <v>410</v>
      </c>
      <c r="AD59" s="68">
        <v>236</v>
      </c>
      <c r="AE59" s="524">
        <v>389</v>
      </c>
      <c r="AF59" s="524"/>
      <c r="AG59" s="68">
        <v>1</v>
      </c>
      <c r="AH59" s="68">
        <v>1</v>
      </c>
      <c r="AI59" s="68">
        <v>1</v>
      </c>
      <c r="AJ59" s="68">
        <v>6</v>
      </c>
      <c r="AK59" s="68">
        <v>207</v>
      </c>
      <c r="AL59" s="46">
        <v>23</v>
      </c>
      <c r="AM59" s="86">
        <v>3754</v>
      </c>
    </row>
    <row r="60" spans="1:39" ht="20.25" customHeight="1">
      <c r="A60" s="9"/>
      <c r="B60" s="15" t="s">
        <v>55</v>
      </c>
      <c r="C60" s="30">
        <f t="shared" ref="C60:M60" si="4">C59/C58*100</f>
        <v>65.831435079726646</v>
      </c>
      <c r="D60" s="30">
        <f t="shared" si="4"/>
        <v>53.530751708428248</v>
      </c>
      <c r="E60" s="30">
        <f t="shared" si="4"/>
        <v>11.161731207289293</v>
      </c>
      <c r="F60" s="30">
        <f t="shared" si="4"/>
        <v>92.452830188679243</v>
      </c>
      <c r="G60" s="30">
        <f t="shared" si="4"/>
        <v>89.834515366430253</v>
      </c>
      <c r="H60" s="30">
        <f t="shared" si="4"/>
        <v>86.79245283018868</v>
      </c>
      <c r="I60" s="30">
        <f t="shared" si="4"/>
        <v>100.97560975609755</v>
      </c>
      <c r="J60" s="30">
        <f t="shared" si="4"/>
        <v>91.981132075471692</v>
      </c>
      <c r="K60" s="30">
        <f t="shared" si="4"/>
        <v>91.706161137440759</v>
      </c>
      <c r="L60" s="30">
        <f t="shared" si="4"/>
        <v>87.677725118483409</v>
      </c>
      <c r="M60" s="30">
        <f t="shared" si="4"/>
        <v>100.97560975609755</v>
      </c>
      <c r="N60" s="58" t="s">
        <v>60</v>
      </c>
      <c r="O60" s="58" t="s">
        <v>60</v>
      </c>
      <c r="P60" s="58" t="s">
        <v>60</v>
      </c>
      <c r="Q60" s="58" t="s">
        <v>60</v>
      </c>
      <c r="R60" s="30">
        <f t="shared" ref="R60:AE60" si="5">R59/R58*100</f>
        <v>92.957746478873233</v>
      </c>
      <c r="S60" s="30">
        <f t="shared" si="5"/>
        <v>93.60189573459715</v>
      </c>
      <c r="T60" s="30">
        <f t="shared" si="5"/>
        <v>93.301435406698559</v>
      </c>
      <c r="U60" s="30">
        <f t="shared" si="5"/>
        <v>107.72626931567328</v>
      </c>
      <c r="V60" s="30">
        <f t="shared" si="5"/>
        <v>88.91304347826086</v>
      </c>
      <c r="W60" s="30">
        <f t="shared" si="5"/>
        <v>80.550098231827121</v>
      </c>
      <c r="X60" s="30">
        <f t="shared" si="5"/>
        <v>86.861313868613138</v>
      </c>
      <c r="Y60" s="30">
        <f t="shared" si="5"/>
        <v>97.560975609756099</v>
      </c>
      <c r="Z60" s="30">
        <f t="shared" si="5"/>
        <v>78.222222222222229</v>
      </c>
      <c r="AA60" s="30">
        <f t="shared" si="5"/>
        <v>101.0204081632653</v>
      </c>
      <c r="AB60" s="30">
        <f t="shared" si="5"/>
        <v>90.593047034764822</v>
      </c>
      <c r="AC60" s="30">
        <f t="shared" si="5"/>
        <v>81.836327345309385</v>
      </c>
      <c r="AD60" s="30">
        <f t="shared" si="5"/>
        <v>46.548323471400394</v>
      </c>
      <c r="AE60" s="533">
        <f t="shared" si="5"/>
        <v>94.417475728155338</v>
      </c>
      <c r="AF60" s="533"/>
      <c r="AG60" s="30">
        <f t="shared" ref="AG60:AM60" si="6">AG59/AG58*100</f>
        <v>0.20202020202020202</v>
      </c>
      <c r="AH60" s="30">
        <f t="shared" si="6"/>
        <v>0.20202020202020202</v>
      </c>
      <c r="AI60" s="30">
        <f t="shared" si="6"/>
        <v>0.20202020202020202</v>
      </c>
      <c r="AJ60" s="30">
        <f t="shared" si="6"/>
        <v>23.076923076923077</v>
      </c>
      <c r="AK60" s="30">
        <f t="shared" si="6"/>
        <v>37.230215827338128</v>
      </c>
      <c r="AL60" s="30">
        <f t="shared" si="6"/>
        <v>88.461538461538453</v>
      </c>
      <c r="AM60" s="87">
        <f t="shared" si="6"/>
        <v>45.959843290891286</v>
      </c>
    </row>
    <row r="61" spans="1:39" ht="20.25" customHeight="1">
      <c r="A61" s="7"/>
      <c r="B61" s="13" t="s">
        <v>52</v>
      </c>
      <c r="C61" s="10">
        <v>389</v>
      </c>
      <c r="D61" s="46">
        <v>389</v>
      </c>
      <c r="E61" s="46">
        <v>389</v>
      </c>
      <c r="F61" s="46">
        <v>389</v>
      </c>
      <c r="G61" s="46">
        <v>389</v>
      </c>
      <c r="H61" s="46">
        <v>389</v>
      </c>
      <c r="I61" s="46">
        <v>438</v>
      </c>
      <c r="J61" s="46">
        <v>389</v>
      </c>
      <c r="K61" s="46">
        <v>389</v>
      </c>
      <c r="L61" s="46">
        <v>389</v>
      </c>
      <c r="M61" s="46">
        <v>438</v>
      </c>
      <c r="N61" s="58" t="s">
        <v>60</v>
      </c>
      <c r="O61" s="58" t="s">
        <v>60</v>
      </c>
      <c r="P61" s="58" t="s">
        <v>60</v>
      </c>
      <c r="Q61" s="58" t="s">
        <v>60</v>
      </c>
      <c r="R61" s="46">
        <v>405</v>
      </c>
      <c r="S61" s="46">
        <v>405</v>
      </c>
      <c r="T61" s="46">
        <v>405</v>
      </c>
      <c r="U61" s="46">
        <v>417</v>
      </c>
      <c r="V61" s="46">
        <v>504</v>
      </c>
      <c r="W61" s="46">
        <v>408</v>
      </c>
      <c r="X61" s="46">
        <v>531</v>
      </c>
      <c r="Y61" s="46">
        <v>438</v>
      </c>
      <c r="Z61" s="46">
        <v>417</v>
      </c>
      <c r="AA61" s="46">
        <v>474</v>
      </c>
      <c r="AB61" s="46">
        <v>474</v>
      </c>
      <c r="AC61" s="46">
        <v>500</v>
      </c>
      <c r="AD61" s="46">
        <v>507</v>
      </c>
      <c r="AE61" s="521">
        <v>419</v>
      </c>
      <c r="AF61" s="521"/>
      <c r="AG61" s="46">
        <v>507</v>
      </c>
      <c r="AH61" s="46">
        <v>507</v>
      </c>
      <c r="AI61" s="46">
        <v>507</v>
      </c>
      <c r="AJ61" s="46">
        <v>30</v>
      </c>
      <c r="AK61" s="46">
        <v>545</v>
      </c>
      <c r="AL61" s="46">
        <v>30</v>
      </c>
      <c r="AM61" s="86">
        <v>8836</v>
      </c>
    </row>
    <row r="62" spans="1:39" ht="20.25" customHeight="1">
      <c r="A62" s="8">
        <v>29</v>
      </c>
      <c r="B62" s="14" t="s">
        <v>53</v>
      </c>
      <c r="C62" s="10">
        <v>385</v>
      </c>
      <c r="D62" s="46">
        <v>388</v>
      </c>
      <c r="E62" s="46">
        <v>372</v>
      </c>
      <c r="F62" s="46">
        <v>389</v>
      </c>
      <c r="G62" s="46">
        <v>379</v>
      </c>
      <c r="H62" s="46">
        <v>355</v>
      </c>
      <c r="I62" s="46">
        <v>377</v>
      </c>
      <c r="J62" s="46">
        <v>388</v>
      </c>
      <c r="K62" s="46">
        <v>381</v>
      </c>
      <c r="L62" s="46">
        <v>362</v>
      </c>
      <c r="M62" s="46">
        <v>388</v>
      </c>
      <c r="N62" s="46">
        <v>1</v>
      </c>
      <c r="O62" s="46">
        <v>8</v>
      </c>
      <c r="P62" s="46">
        <v>8</v>
      </c>
      <c r="Q62" s="46">
        <v>21</v>
      </c>
      <c r="R62" s="46">
        <v>388</v>
      </c>
      <c r="S62" s="46">
        <v>395</v>
      </c>
      <c r="T62" s="46">
        <v>403</v>
      </c>
      <c r="U62" s="46">
        <v>434</v>
      </c>
      <c r="V62" s="46">
        <v>358</v>
      </c>
      <c r="W62" s="46">
        <v>397</v>
      </c>
      <c r="X62" s="46">
        <v>464</v>
      </c>
      <c r="Y62" s="46">
        <v>384</v>
      </c>
      <c r="Z62" s="46">
        <v>317</v>
      </c>
      <c r="AA62" s="46">
        <v>469</v>
      </c>
      <c r="AB62" s="46">
        <v>455</v>
      </c>
      <c r="AC62" s="46">
        <v>471</v>
      </c>
      <c r="AD62" s="46">
        <v>311</v>
      </c>
      <c r="AE62" s="521">
        <v>377</v>
      </c>
      <c r="AF62" s="521"/>
      <c r="AG62" s="46">
        <v>2</v>
      </c>
      <c r="AH62" s="46">
        <v>2</v>
      </c>
      <c r="AI62" s="46">
        <v>0</v>
      </c>
      <c r="AJ62" s="46">
        <v>0</v>
      </c>
      <c r="AK62" s="46">
        <v>193</v>
      </c>
      <c r="AL62" s="46">
        <v>24</v>
      </c>
      <c r="AM62" s="86">
        <v>3600</v>
      </c>
    </row>
    <row r="63" spans="1:39" ht="20.25" customHeight="1">
      <c r="A63" s="9"/>
      <c r="B63" s="15" t="s">
        <v>55</v>
      </c>
      <c r="C63" s="35">
        <f t="shared" ref="C63:M63" si="7">C62/C61*100</f>
        <v>98.971722365038559</v>
      </c>
      <c r="D63" s="50">
        <f t="shared" si="7"/>
        <v>99.742930591259636</v>
      </c>
      <c r="E63" s="50">
        <f t="shared" si="7"/>
        <v>95.629820051413887</v>
      </c>
      <c r="F63" s="50">
        <f t="shared" si="7"/>
        <v>100</v>
      </c>
      <c r="G63" s="50">
        <f t="shared" si="7"/>
        <v>97.429305912596391</v>
      </c>
      <c r="H63" s="50">
        <f t="shared" si="7"/>
        <v>91.25964010282776</v>
      </c>
      <c r="I63" s="50">
        <f t="shared" si="7"/>
        <v>86.073059360730596</v>
      </c>
      <c r="J63" s="50">
        <f t="shared" si="7"/>
        <v>99.742930591259636</v>
      </c>
      <c r="K63" s="50">
        <f t="shared" si="7"/>
        <v>97.943444730077118</v>
      </c>
      <c r="L63" s="50">
        <f t="shared" si="7"/>
        <v>93.059125964010278</v>
      </c>
      <c r="M63" s="50">
        <f t="shared" si="7"/>
        <v>88.584474885844742</v>
      </c>
      <c r="N63" s="50" t="s">
        <v>60</v>
      </c>
      <c r="O63" s="50" t="s">
        <v>60</v>
      </c>
      <c r="P63" s="50" t="s">
        <v>60</v>
      </c>
      <c r="Q63" s="50" t="s">
        <v>60</v>
      </c>
      <c r="R63" s="50">
        <f t="shared" ref="R63:AE63" si="8">R62/R61*100</f>
        <v>95.802469135802468</v>
      </c>
      <c r="S63" s="50">
        <f t="shared" si="8"/>
        <v>97.53086419753086</v>
      </c>
      <c r="T63" s="50">
        <f t="shared" si="8"/>
        <v>99.506172839506164</v>
      </c>
      <c r="U63" s="50">
        <f t="shared" si="8"/>
        <v>104.07673860911271</v>
      </c>
      <c r="V63" s="50">
        <f t="shared" si="8"/>
        <v>71.031746031746039</v>
      </c>
      <c r="W63" s="50">
        <f t="shared" si="8"/>
        <v>97.303921568627445</v>
      </c>
      <c r="X63" s="50">
        <f t="shared" si="8"/>
        <v>87.38229755178908</v>
      </c>
      <c r="Y63" s="50">
        <f t="shared" si="8"/>
        <v>87.671232876712324</v>
      </c>
      <c r="Z63" s="50">
        <f t="shared" si="8"/>
        <v>76.019184652278184</v>
      </c>
      <c r="AA63" s="50">
        <f t="shared" si="8"/>
        <v>98.94514767932489</v>
      </c>
      <c r="AB63" s="50">
        <f t="shared" si="8"/>
        <v>95.991561181434605</v>
      </c>
      <c r="AC63" s="50">
        <f t="shared" si="8"/>
        <v>94.199999999999989</v>
      </c>
      <c r="AD63" s="50">
        <f t="shared" si="8"/>
        <v>61.341222879684423</v>
      </c>
      <c r="AE63" s="522">
        <f t="shared" si="8"/>
        <v>89.976133651551322</v>
      </c>
      <c r="AF63" s="522"/>
      <c r="AG63" s="50">
        <f t="shared" ref="AG63:AM63" si="9">AG62/AG61*100</f>
        <v>0.39447731755424065</v>
      </c>
      <c r="AH63" s="50">
        <f t="shared" si="9"/>
        <v>0.39447731755424065</v>
      </c>
      <c r="AI63" s="50">
        <f t="shared" si="9"/>
        <v>0</v>
      </c>
      <c r="AJ63" s="50">
        <f t="shared" si="9"/>
        <v>0</v>
      </c>
      <c r="AK63" s="50">
        <f t="shared" si="9"/>
        <v>35.412844036697251</v>
      </c>
      <c r="AL63" s="50">
        <f t="shared" si="9"/>
        <v>80</v>
      </c>
      <c r="AM63" s="73">
        <f t="shared" si="9"/>
        <v>40.742417383431416</v>
      </c>
    </row>
    <row r="64" spans="1:39" ht="20.25" customHeight="1">
      <c r="A64" s="7"/>
      <c r="B64" s="513" t="s">
        <v>18</v>
      </c>
      <c r="C64" s="534" t="s">
        <v>10</v>
      </c>
      <c r="D64" s="534"/>
      <c r="E64" s="534"/>
      <c r="F64" s="534"/>
      <c r="G64" s="534"/>
      <c r="H64" s="534"/>
      <c r="I64" s="534"/>
      <c r="J64" s="534"/>
      <c r="K64" s="534"/>
      <c r="L64" s="534"/>
      <c r="M64" s="534"/>
      <c r="N64" s="534"/>
      <c r="O64" s="534"/>
      <c r="P64" s="534"/>
      <c r="Q64" s="534"/>
      <c r="R64" s="534"/>
      <c r="S64" s="534"/>
      <c r="T64" s="534"/>
      <c r="U64" s="534"/>
      <c r="V64" s="534"/>
      <c r="W64" s="534"/>
      <c r="X64" s="534"/>
      <c r="Y64" s="534"/>
      <c r="Z64" s="534"/>
      <c r="AA64" s="534"/>
      <c r="AB64" s="534"/>
      <c r="AC64" s="534"/>
      <c r="AD64" s="534"/>
      <c r="AE64" s="534"/>
      <c r="AF64" s="534"/>
      <c r="AG64" s="534"/>
      <c r="AH64" s="534"/>
      <c r="AI64" s="534"/>
      <c r="AJ64" s="534" t="s">
        <v>32</v>
      </c>
      <c r="AK64" s="534"/>
      <c r="AL64" s="534"/>
      <c r="AM64" s="534"/>
    </row>
    <row r="65" spans="1:77" ht="20.25" customHeight="1">
      <c r="A65" s="10"/>
      <c r="B65" s="514"/>
      <c r="C65" s="535" t="s">
        <v>82</v>
      </c>
      <c r="D65" s="536"/>
      <c r="E65" s="537"/>
      <c r="F65" s="535" t="s">
        <v>56</v>
      </c>
      <c r="G65" s="536"/>
      <c r="H65" s="536"/>
      <c r="I65" s="537"/>
      <c r="J65" s="535" t="s">
        <v>16</v>
      </c>
      <c r="K65" s="536"/>
      <c r="L65" s="536"/>
      <c r="M65" s="537"/>
      <c r="N65" s="535" t="s">
        <v>65</v>
      </c>
      <c r="O65" s="536"/>
      <c r="P65" s="536"/>
      <c r="Q65" s="537"/>
      <c r="R65" s="535" t="s">
        <v>68</v>
      </c>
      <c r="S65" s="536"/>
      <c r="T65" s="536"/>
      <c r="U65" s="537"/>
      <c r="V65" s="513" t="s">
        <v>28</v>
      </c>
      <c r="W65" s="535" t="s">
        <v>72</v>
      </c>
      <c r="X65" s="537"/>
      <c r="Y65" s="535" t="s">
        <v>3</v>
      </c>
      <c r="Z65" s="537"/>
      <c r="AA65" s="535" t="s">
        <v>20</v>
      </c>
      <c r="AB65" s="536"/>
      <c r="AC65" s="536"/>
      <c r="AD65" s="537"/>
      <c r="AE65" s="516" t="s">
        <v>75</v>
      </c>
      <c r="AF65" s="517"/>
      <c r="AG65" s="538" t="s">
        <v>74</v>
      </c>
      <c r="AH65" s="539"/>
      <c r="AI65" s="540"/>
      <c r="AJ65" s="541" t="s">
        <v>57</v>
      </c>
      <c r="AK65" s="541"/>
      <c r="AL65" s="541" t="s">
        <v>76</v>
      </c>
      <c r="AM65" s="541"/>
    </row>
    <row r="66" spans="1:77" ht="20.25" customHeight="1">
      <c r="A66" s="11"/>
      <c r="B66" s="515"/>
      <c r="C66" s="12" t="s">
        <v>63</v>
      </c>
      <c r="D66" s="12" t="s">
        <v>61</v>
      </c>
      <c r="E66" s="12" t="s">
        <v>33</v>
      </c>
      <c r="F66" s="12" t="s">
        <v>63</v>
      </c>
      <c r="G66" s="12" t="s">
        <v>61</v>
      </c>
      <c r="H66" s="12" t="s">
        <v>33</v>
      </c>
      <c r="I66" s="12" t="s">
        <v>64</v>
      </c>
      <c r="J66" s="12" t="s">
        <v>63</v>
      </c>
      <c r="K66" s="12" t="s">
        <v>61</v>
      </c>
      <c r="L66" s="12" t="s">
        <v>33</v>
      </c>
      <c r="M66" s="12" t="s">
        <v>64</v>
      </c>
      <c r="N66" s="12" t="s">
        <v>63</v>
      </c>
      <c r="O66" s="12" t="s">
        <v>61</v>
      </c>
      <c r="P66" s="12" t="s">
        <v>33</v>
      </c>
      <c r="Q66" s="12" t="s">
        <v>64</v>
      </c>
      <c r="R66" s="12" t="s">
        <v>63</v>
      </c>
      <c r="S66" s="12" t="s">
        <v>61</v>
      </c>
      <c r="T66" s="12" t="s">
        <v>33</v>
      </c>
      <c r="U66" s="12" t="s">
        <v>64</v>
      </c>
      <c r="V66" s="515"/>
      <c r="W66" s="12" t="s">
        <v>62</v>
      </c>
      <c r="X66" s="12" t="s">
        <v>54</v>
      </c>
      <c r="Y66" s="12" t="s">
        <v>63</v>
      </c>
      <c r="Z66" s="12" t="s">
        <v>61</v>
      </c>
      <c r="AA66" s="12" t="s">
        <v>63</v>
      </c>
      <c r="AB66" s="12" t="s">
        <v>61</v>
      </c>
      <c r="AC66" s="12" t="s">
        <v>64</v>
      </c>
      <c r="AD66" s="12" t="s">
        <v>54</v>
      </c>
      <c r="AE66" s="518"/>
      <c r="AF66" s="519"/>
      <c r="AG66" s="12" t="s">
        <v>63</v>
      </c>
      <c r="AH66" s="12" t="s">
        <v>61</v>
      </c>
      <c r="AI66" s="12" t="s">
        <v>33</v>
      </c>
      <c r="AJ66" s="12" t="s">
        <v>80</v>
      </c>
      <c r="AK66" s="83" t="s">
        <v>1</v>
      </c>
      <c r="AL66" s="12" t="s">
        <v>80</v>
      </c>
      <c r="AM66" s="83" t="s">
        <v>81</v>
      </c>
    </row>
    <row r="67" spans="1:77" ht="18" customHeight="1">
      <c r="A67" s="7"/>
      <c r="B67" s="13" t="s">
        <v>52</v>
      </c>
      <c r="C67" s="32">
        <v>399</v>
      </c>
      <c r="D67" s="47">
        <v>399</v>
      </c>
      <c r="E67" s="47">
        <v>399</v>
      </c>
      <c r="F67" s="47">
        <v>399</v>
      </c>
      <c r="G67" s="47">
        <v>399</v>
      </c>
      <c r="H67" s="47">
        <v>399</v>
      </c>
      <c r="I67" s="47">
        <v>387</v>
      </c>
      <c r="J67" s="47">
        <v>399</v>
      </c>
      <c r="K67" s="47">
        <v>399</v>
      </c>
      <c r="L67" s="47">
        <v>399</v>
      </c>
      <c r="M67" s="47">
        <v>387</v>
      </c>
      <c r="N67" s="59" t="s">
        <v>60</v>
      </c>
      <c r="O67" s="59" t="s">
        <v>60</v>
      </c>
      <c r="P67" s="59" t="s">
        <v>60</v>
      </c>
      <c r="Q67" s="59" t="s">
        <v>60</v>
      </c>
      <c r="R67" s="47">
        <v>404</v>
      </c>
      <c r="S67" s="47">
        <v>404</v>
      </c>
      <c r="T67" s="47">
        <v>404</v>
      </c>
      <c r="U67" s="47">
        <v>414</v>
      </c>
      <c r="V67" s="47">
        <v>510</v>
      </c>
      <c r="W67" s="47">
        <v>410</v>
      </c>
      <c r="X67" s="47">
        <v>505</v>
      </c>
      <c r="Y67" s="69">
        <v>387</v>
      </c>
      <c r="Z67" s="69">
        <v>414</v>
      </c>
      <c r="AA67" s="69">
        <v>447</v>
      </c>
      <c r="AB67" s="69">
        <v>447</v>
      </c>
      <c r="AC67" s="69">
        <v>487</v>
      </c>
      <c r="AD67" s="69">
        <v>489</v>
      </c>
      <c r="AE67" s="523">
        <v>399</v>
      </c>
      <c r="AF67" s="523"/>
      <c r="AG67" s="69" t="s">
        <v>60</v>
      </c>
      <c r="AH67" s="69" t="s">
        <v>60</v>
      </c>
      <c r="AI67" s="69" t="s">
        <v>60</v>
      </c>
      <c r="AJ67" s="69">
        <v>30</v>
      </c>
      <c r="AK67" s="49">
        <v>2025</v>
      </c>
      <c r="AL67" s="49">
        <v>30</v>
      </c>
      <c r="AM67" s="85">
        <v>8661</v>
      </c>
      <c r="AN67" s="21"/>
    </row>
    <row r="68" spans="1:77" ht="18" customHeight="1">
      <c r="A68" s="8">
        <v>30</v>
      </c>
      <c r="B68" s="14" t="s">
        <v>53</v>
      </c>
      <c r="C68" s="31">
        <v>369</v>
      </c>
      <c r="D68" s="45">
        <v>365</v>
      </c>
      <c r="E68" s="45">
        <v>341</v>
      </c>
      <c r="F68" s="45">
        <v>367</v>
      </c>
      <c r="G68" s="45">
        <v>364</v>
      </c>
      <c r="H68" s="45">
        <v>375</v>
      </c>
      <c r="I68" s="45">
        <v>395</v>
      </c>
      <c r="J68" s="45">
        <v>369</v>
      </c>
      <c r="K68" s="45">
        <v>362</v>
      </c>
      <c r="L68" s="45">
        <v>382</v>
      </c>
      <c r="M68" s="45">
        <v>395</v>
      </c>
      <c r="N68" s="45">
        <v>0</v>
      </c>
      <c r="O68" s="45">
        <v>2</v>
      </c>
      <c r="P68" s="45">
        <v>3</v>
      </c>
      <c r="Q68" s="45">
        <v>8</v>
      </c>
      <c r="R68" s="45">
        <v>372</v>
      </c>
      <c r="S68" s="45">
        <v>389</v>
      </c>
      <c r="T68" s="45">
        <v>385</v>
      </c>
      <c r="U68" s="45">
        <v>443</v>
      </c>
      <c r="V68" s="45">
        <v>396</v>
      </c>
      <c r="W68" s="45">
        <v>370</v>
      </c>
      <c r="X68" s="45">
        <v>471</v>
      </c>
      <c r="Y68" s="68">
        <v>376</v>
      </c>
      <c r="Z68" s="68">
        <v>349</v>
      </c>
      <c r="AA68" s="68">
        <v>475</v>
      </c>
      <c r="AB68" s="68">
        <v>462</v>
      </c>
      <c r="AC68" s="68">
        <v>448</v>
      </c>
      <c r="AD68" s="68">
        <v>444</v>
      </c>
      <c r="AE68" s="524">
        <v>365</v>
      </c>
      <c r="AF68" s="524"/>
      <c r="AG68" s="68">
        <v>0</v>
      </c>
      <c r="AH68" s="68">
        <v>0</v>
      </c>
      <c r="AI68" s="68">
        <v>1</v>
      </c>
      <c r="AJ68" s="68">
        <v>0</v>
      </c>
      <c r="AK68" s="68">
        <v>667</v>
      </c>
      <c r="AL68" s="46">
        <v>18</v>
      </c>
      <c r="AM68" s="86">
        <v>3664</v>
      </c>
      <c r="AN68" s="21"/>
    </row>
    <row r="69" spans="1:77" ht="18" customHeight="1">
      <c r="A69" s="9"/>
      <c r="B69" s="15" t="s">
        <v>55</v>
      </c>
      <c r="C69" s="33">
        <v>92.5</v>
      </c>
      <c r="D69" s="48">
        <v>91.5</v>
      </c>
      <c r="E69" s="48">
        <v>85.5</v>
      </c>
      <c r="F69" s="48">
        <v>92</v>
      </c>
      <c r="G69" s="48">
        <v>91.2</v>
      </c>
      <c r="H69" s="48">
        <v>94</v>
      </c>
      <c r="I69" s="48">
        <v>102.1</v>
      </c>
      <c r="J69" s="48">
        <v>92.5</v>
      </c>
      <c r="K69" s="48">
        <v>90.7</v>
      </c>
      <c r="L69" s="48">
        <v>95.7</v>
      </c>
      <c r="M69" s="48">
        <v>102.1</v>
      </c>
      <c r="N69" s="60" t="s">
        <v>60</v>
      </c>
      <c r="O69" s="60" t="s">
        <v>60</v>
      </c>
      <c r="P69" s="60" t="s">
        <v>60</v>
      </c>
      <c r="Q69" s="60" t="s">
        <v>60</v>
      </c>
      <c r="R69" s="48">
        <v>92.1</v>
      </c>
      <c r="S69" s="48">
        <v>96.3</v>
      </c>
      <c r="T69" s="48">
        <v>95.3</v>
      </c>
      <c r="U69" s="48">
        <v>107</v>
      </c>
      <c r="V69" s="48">
        <v>77.599999999999994</v>
      </c>
      <c r="W69" s="48">
        <v>90.2</v>
      </c>
      <c r="X69" s="48">
        <v>93.3</v>
      </c>
      <c r="Y69" s="48">
        <v>97.2</v>
      </c>
      <c r="Z69" s="48">
        <v>84.3</v>
      </c>
      <c r="AA69" s="48">
        <v>106.3</v>
      </c>
      <c r="AB69" s="48">
        <v>103.4</v>
      </c>
      <c r="AC69" s="48">
        <v>92</v>
      </c>
      <c r="AD69" s="48">
        <v>90.8</v>
      </c>
      <c r="AE69" s="522">
        <v>91.5</v>
      </c>
      <c r="AF69" s="522"/>
      <c r="AG69" s="50" t="s">
        <v>60</v>
      </c>
      <c r="AH69" s="50" t="s">
        <v>60</v>
      </c>
      <c r="AI69" s="50" t="s">
        <v>60</v>
      </c>
      <c r="AJ69" s="48">
        <v>0</v>
      </c>
      <c r="AK69" s="48">
        <v>32.9</v>
      </c>
      <c r="AL69" s="48">
        <v>60</v>
      </c>
      <c r="AM69" s="73">
        <v>42.3</v>
      </c>
      <c r="AN69" s="21"/>
      <c r="AO69" s="92"/>
      <c r="AP69" s="92"/>
      <c r="AQ69" s="92"/>
      <c r="AR69" s="92"/>
      <c r="AS69" s="92"/>
      <c r="AT69" s="92"/>
      <c r="AU69" s="92"/>
      <c r="AV69" s="92"/>
      <c r="AW69" s="92"/>
      <c r="AX69" s="92"/>
      <c r="AY69" s="92"/>
      <c r="AZ69" s="92"/>
      <c r="BA69" s="92"/>
      <c r="BB69" s="92"/>
      <c r="BC69" s="92"/>
      <c r="BD69" s="92"/>
      <c r="BE69" s="92"/>
      <c r="BF69" s="92"/>
      <c r="BG69" s="92"/>
      <c r="BH69" s="92"/>
      <c r="BI69" s="92"/>
      <c r="BJ69" s="92"/>
      <c r="BK69" s="92"/>
      <c r="BL69" s="92"/>
      <c r="BM69" s="92"/>
      <c r="BN69" s="92"/>
      <c r="BO69" s="92"/>
      <c r="BP69" s="92"/>
      <c r="BQ69" s="92"/>
      <c r="BR69" s="92"/>
      <c r="BS69" s="92"/>
      <c r="BT69" s="92"/>
      <c r="BU69" s="92"/>
      <c r="BV69" s="92"/>
      <c r="BW69" s="92"/>
      <c r="BX69" s="92"/>
      <c r="BY69" s="92"/>
    </row>
    <row r="70" spans="1:77" ht="18" customHeight="1">
      <c r="A70" s="7"/>
      <c r="B70" s="13" t="s">
        <v>52</v>
      </c>
      <c r="C70" s="34">
        <v>396</v>
      </c>
      <c r="D70" s="49">
        <v>396</v>
      </c>
      <c r="E70" s="49">
        <v>396</v>
      </c>
      <c r="F70" s="49">
        <v>396</v>
      </c>
      <c r="G70" s="49">
        <v>396</v>
      </c>
      <c r="H70" s="49">
        <v>396</v>
      </c>
      <c r="I70" s="49">
        <v>410</v>
      </c>
      <c r="J70" s="49">
        <v>396</v>
      </c>
      <c r="K70" s="49">
        <v>396</v>
      </c>
      <c r="L70" s="49">
        <v>396</v>
      </c>
      <c r="M70" s="49">
        <v>410</v>
      </c>
      <c r="N70" s="59" t="s">
        <v>60</v>
      </c>
      <c r="O70" s="59" t="s">
        <v>60</v>
      </c>
      <c r="P70" s="59" t="s">
        <v>60</v>
      </c>
      <c r="Q70" s="59" t="s">
        <v>60</v>
      </c>
      <c r="R70" s="49">
        <v>389</v>
      </c>
      <c r="S70" s="49">
        <v>389</v>
      </c>
      <c r="T70" s="49">
        <v>389</v>
      </c>
      <c r="U70" s="49">
        <v>426</v>
      </c>
      <c r="V70" s="49">
        <v>497</v>
      </c>
      <c r="W70" s="49">
        <v>376</v>
      </c>
      <c r="X70" s="49">
        <v>504</v>
      </c>
      <c r="Y70" s="49">
        <v>410</v>
      </c>
      <c r="Z70" s="49">
        <v>426</v>
      </c>
      <c r="AA70" s="49">
        <v>431</v>
      </c>
      <c r="AB70" s="49">
        <v>431</v>
      </c>
      <c r="AC70" s="49">
        <v>452</v>
      </c>
      <c r="AD70" s="49">
        <v>538</v>
      </c>
      <c r="AE70" s="520">
        <v>404</v>
      </c>
      <c r="AF70" s="520"/>
      <c r="AG70" s="49" t="s">
        <v>60</v>
      </c>
      <c r="AH70" s="49" t="s">
        <v>60</v>
      </c>
      <c r="AI70" s="49" t="s">
        <v>60</v>
      </c>
      <c r="AJ70" s="49">
        <v>27</v>
      </c>
      <c r="AK70" s="49">
        <v>548</v>
      </c>
      <c r="AL70" s="49">
        <v>27</v>
      </c>
      <c r="AM70" s="85">
        <v>8941</v>
      </c>
    </row>
    <row r="71" spans="1:77" ht="18" customHeight="1">
      <c r="A71" s="8">
        <v>31</v>
      </c>
      <c r="B71" s="14" t="s">
        <v>53</v>
      </c>
      <c r="C71" s="10">
        <v>351</v>
      </c>
      <c r="D71" s="46">
        <v>361</v>
      </c>
      <c r="E71" s="46">
        <v>310</v>
      </c>
      <c r="F71" s="46">
        <v>358</v>
      </c>
      <c r="G71" s="46">
        <v>360</v>
      </c>
      <c r="H71" s="46">
        <v>335</v>
      </c>
      <c r="I71" s="46">
        <v>323</v>
      </c>
      <c r="J71" s="46">
        <v>362</v>
      </c>
      <c r="K71" s="46">
        <v>368</v>
      </c>
      <c r="L71" s="46">
        <v>348</v>
      </c>
      <c r="M71" s="46">
        <v>346</v>
      </c>
      <c r="N71" s="46">
        <v>0</v>
      </c>
      <c r="O71" s="46">
        <v>0</v>
      </c>
      <c r="P71" s="46">
        <v>1</v>
      </c>
      <c r="Q71" s="46">
        <v>4</v>
      </c>
      <c r="R71" s="46">
        <v>368</v>
      </c>
      <c r="S71" s="46">
        <v>373</v>
      </c>
      <c r="T71" s="46">
        <v>368</v>
      </c>
      <c r="U71" s="46">
        <v>362</v>
      </c>
      <c r="V71" s="46">
        <v>364</v>
      </c>
      <c r="W71" s="46">
        <v>381</v>
      </c>
      <c r="X71" s="46">
        <v>479</v>
      </c>
      <c r="Y71" s="46">
        <v>357</v>
      </c>
      <c r="Z71" s="46">
        <v>331</v>
      </c>
      <c r="AA71" s="46">
        <v>425</v>
      </c>
      <c r="AB71" s="46">
        <v>401</v>
      </c>
      <c r="AC71" s="46">
        <v>446</v>
      </c>
      <c r="AD71" s="46">
        <v>461</v>
      </c>
      <c r="AE71" s="521">
        <v>350</v>
      </c>
      <c r="AF71" s="521"/>
      <c r="AG71" s="46">
        <v>0</v>
      </c>
      <c r="AH71" s="46">
        <v>0</v>
      </c>
      <c r="AI71" s="46">
        <v>0</v>
      </c>
      <c r="AJ71" s="46">
        <v>1</v>
      </c>
      <c r="AK71" s="46">
        <v>136</v>
      </c>
      <c r="AL71" s="46">
        <v>19</v>
      </c>
      <c r="AM71" s="86">
        <v>3706</v>
      </c>
    </row>
    <row r="72" spans="1:77" ht="18" customHeight="1">
      <c r="A72" s="9"/>
      <c r="B72" s="15" t="s">
        <v>55</v>
      </c>
      <c r="C72" s="35">
        <v>88.6</v>
      </c>
      <c r="D72" s="50">
        <v>91.2</v>
      </c>
      <c r="E72" s="50">
        <v>78.3</v>
      </c>
      <c r="F72" s="50">
        <v>90.4</v>
      </c>
      <c r="G72" s="50">
        <v>90.9</v>
      </c>
      <c r="H72" s="50">
        <v>84.6</v>
      </c>
      <c r="I72" s="50">
        <v>78.8</v>
      </c>
      <c r="J72" s="50">
        <v>91.4</v>
      </c>
      <c r="K72" s="50">
        <v>92.9</v>
      </c>
      <c r="L72" s="50">
        <v>87.9</v>
      </c>
      <c r="M72" s="50">
        <v>84.4</v>
      </c>
      <c r="N72" s="50" t="s">
        <v>60</v>
      </c>
      <c r="O72" s="50" t="s">
        <v>60</v>
      </c>
      <c r="P72" s="50" t="s">
        <v>60</v>
      </c>
      <c r="Q72" s="50" t="s">
        <v>60</v>
      </c>
      <c r="R72" s="50">
        <v>94.6</v>
      </c>
      <c r="S72" s="50">
        <v>95.9</v>
      </c>
      <c r="T72" s="50">
        <v>94.6</v>
      </c>
      <c r="U72" s="50">
        <v>85</v>
      </c>
      <c r="V72" s="50">
        <v>73.2</v>
      </c>
      <c r="W72" s="50">
        <v>101.3</v>
      </c>
      <c r="X72" s="50">
        <v>95</v>
      </c>
      <c r="Y72" s="50">
        <v>87.1</v>
      </c>
      <c r="Z72" s="50">
        <v>77.7</v>
      </c>
      <c r="AA72" s="50">
        <v>98.6</v>
      </c>
      <c r="AB72" s="50">
        <v>93</v>
      </c>
      <c r="AC72" s="50">
        <v>98.7</v>
      </c>
      <c r="AD72" s="50">
        <v>85.7</v>
      </c>
      <c r="AE72" s="522">
        <v>86.6</v>
      </c>
      <c r="AF72" s="522"/>
      <c r="AG72" s="50" t="s">
        <v>60</v>
      </c>
      <c r="AH72" s="50" t="s">
        <v>60</v>
      </c>
      <c r="AI72" s="50" t="s">
        <v>60</v>
      </c>
      <c r="AJ72" s="50">
        <v>3.7</v>
      </c>
      <c r="AK72" s="50">
        <v>24.8</v>
      </c>
      <c r="AL72" s="50">
        <v>70.400000000000006</v>
      </c>
      <c r="AM72" s="73">
        <v>41.1</v>
      </c>
      <c r="AO72" s="92"/>
      <c r="AP72" s="92"/>
      <c r="AQ72" s="92"/>
      <c r="AR72" s="92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92"/>
      <c r="BD72" s="92"/>
      <c r="BE72" s="92"/>
      <c r="BF72" s="92"/>
      <c r="BG72" s="92"/>
      <c r="BH72" s="92"/>
      <c r="BI72" s="92"/>
      <c r="BJ72" s="92"/>
      <c r="BK72" s="92"/>
      <c r="BL72" s="92"/>
      <c r="BM72" s="92"/>
      <c r="BN72" s="92"/>
      <c r="BO72" s="92"/>
      <c r="BP72" s="92"/>
      <c r="BQ72" s="92"/>
      <c r="BR72" s="92"/>
      <c r="BS72" s="92"/>
      <c r="BT72" s="92"/>
      <c r="BU72" s="92"/>
      <c r="BV72" s="92"/>
      <c r="BW72" s="92"/>
      <c r="BX72" s="92"/>
      <c r="BY72" s="92"/>
    </row>
    <row r="73" spans="1:77" ht="18" customHeight="1">
      <c r="A73" s="7" t="s">
        <v>59</v>
      </c>
      <c r="B73" s="13" t="s">
        <v>52</v>
      </c>
      <c r="C73" s="32">
        <v>373</v>
      </c>
      <c r="D73" s="47">
        <v>373</v>
      </c>
      <c r="E73" s="47">
        <v>373</v>
      </c>
      <c r="F73" s="47">
        <v>373</v>
      </c>
      <c r="G73" s="47">
        <v>373</v>
      </c>
      <c r="H73" s="47">
        <v>373</v>
      </c>
      <c r="I73" s="47">
        <v>408</v>
      </c>
      <c r="J73" s="47">
        <v>373</v>
      </c>
      <c r="K73" s="47">
        <v>373</v>
      </c>
      <c r="L73" s="47">
        <v>373</v>
      </c>
      <c r="M73" s="47">
        <v>408</v>
      </c>
      <c r="N73" s="59" t="s">
        <v>60</v>
      </c>
      <c r="O73" s="59" t="s">
        <v>60</v>
      </c>
      <c r="P73" s="59" t="s">
        <v>60</v>
      </c>
      <c r="Q73" s="59" t="s">
        <v>60</v>
      </c>
      <c r="R73" s="47">
        <v>377</v>
      </c>
      <c r="S73" s="47">
        <v>377</v>
      </c>
      <c r="T73" s="47">
        <v>377</v>
      </c>
      <c r="U73" s="47">
        <v>411</v>
      </c>
      <c r="V73" s="47">
        <v>496</v>
      </c>
      <c r="W73" s="47">
        <v>407</v>
      </c>
      <c r="X73" s="47">
        <v>490</v>
      </c>
      <c r="Y73" s="69">
        <v>408</v>
      </c>
      <c r="Z73" s="69">
        <v>411</v>
      </c>
      <c r="AA73" s="69">
        <v>406</v>
      </c>
      <c r="AB73" s="69">
        <v>406</v>
      </c>
      <c r="AC73" s="69">
        <v>434</v>
      </c>
      <c r="AD73" s="69">
        <v>524</v>
      </c>
      <c r="AE73" s="523">
        <v>369</v>
      </c>
      <c r="AF73" s="523"/>
      <c r="AG73" s="69" t="s">
        <v>60</v>
      </c>
      <c r="AH73" s="69" t="s">
        <v>60</v>
      </c>
      <c r="AI73" s="69" t="s">
        <v>60</v>
      </c>
      <c r="AJ73" s="69">
        <v>30</v>
      </c>
      <c r="AK73" s="49">
        <v>531</v>
      </c>
      <c r="AL73" s="49">
        <v>30</v>
      </c>
      <c r="AM73" s="85">
        <v>8937</v>
      </c>
    </row>
    <row r="74" spans="1:77" ht="18" customHeight="1">
      <c r="A74" s="8">
        <v>2</v>
      </c>
      <c r="B74" s="14" t="s">
        <v>53</v>
      </c>
      <c r="C74" s="31">
        <v>359</v>
      </c>
      <c r="D74" s="45">
        <v>330</v>
      </c>
      <c r="E74" s="45">
        <v>368</v>
      </c>
      <c r="F74" s="45">
        <v>374</v>
      </c>
      <c r="G74" s="45">
        <v>361</v>
      </c>
      <c r="H74" s="45">
        <v>368</v>
      </c>
      <c r="I74" s="45">
        <v>416</v>
      </c>
      <c r="J74" s="45">
        <v>370</v>
      </c>
      <c r="K74" s="45">
        <v>360</v>
      </c>
      <c r="L74" s="45">
        <v>359</v>
      </c>
      <c r="M74" s="45">
        <v>400</v>
      </c>
      <c r="N74" s="46">
        <v>0</v>
      </c>
      <c r="O74" s="46">
        <v>0</v>
      </c>
      <c r="P74" s="46">
        <v>0</v>
      </c>
      <c r="Q74" s="45">
        <v>0</v>
      </c>
      <c r="R74" s="45">
        <v>361</v>
      </c>
      <c r="S74" s="45">
        <v>371</v>
      </c>
      <c r="T74" s="45">
        <v>368</v>
      </c>
      <c r="U74" s="45">
        <v>393</v>
      </c>
      <c r="V74" s="45">
        <v>351</v>
      </c>
      <c r="W74" s="45">
        <v>390</v>
      </c>
      <c r="X74" s="45">
        <v>447</v>
      </c>
      <c r="Y74" s="68">
        <v>388</v>
      </c>
      <c r="Z74" s="68">
        <v>326</v>
      </c>
      <c r="AA74" s="68">
        <v>453</v>
      </c>
      <c r="AB74" s="68">
        <v>431</v>
      </c>
      <c r="AC74" s="68">
        <v>343</v>
      </c>
      <c r="AD74" s="68">
        <v>405</v>
      </c>
      <c r="AE74" s="524">
        <v>362</v>
      </c>
      <c r="AF74" s="524"/>
      <c r="AG74" s="68">
        <v>3</v>
      </c>
      <c r="AH74" s="68">
        <v>2</v>
      </c>
      <c r="AI74" s="68">
        <v>3</v>
      </c>
      <c r="AJ74" s="68">
        <v>0</v>
      </c>
      <c r="AK74" s="68">
        <v>154</v>
      </c>
      <c r="AL74" s="46">
        <v>5</v>
      </c>
      <c r="AM74" s="86">
        <v>5766</v>
      </c>
    </row>
    <row r="75" spans="1:77" ht="18" customHeight="1">
      <c r="A75" s="9" t="s">
        <v>49</v>
      </c>
      <c r="B75" s="16" t="s">
        <v>55</v>
      </c>
      <c r="C75" s="36">
        <v>96.2</v>
      </c>
      <c r="D75" s="51">
        <v>88.5</v>
      </c>
      <c r="E75" s="51">
        <v>98.7</v>
      </c>
      <c r="F75" s="51">
        <v>100.3</v>
      </c>
      <c r="G75" s="51">
        <v>96.8</v>
      </c>
      <c r="H75" s="51">
        <v>98.7</v>
      </c>
      <c r="I75" s="51">
        <v>102</v>
      </c>
      <c r="J75" s="51">
        <v>99.2</v>
      </c>
      <c r="K75" s="51">
        <v>96.5</v>
      </c>
      <c r="L75" s="51">
        <v>96.2</v>
      </c>
      <c r="M75" s="51">
        <v>98</v>
      </c>
      <c r="N75" s="54" t="s">
        <v>60</v>
      </c>
      <c r="O75" s="54" t="s">
        <v>60</v>
      </c>
      <c r="P75" s="54" t="s">
        <v>60</v>
      </c>
      <c r="Q75" s="62" t="s">
        <v>60</v>
      </c>
      <c r="R75" s="51">
        <v>95.8</v>
      </c>
      <c r="S75" s="51">
        <v>98.4</v>
      </c>
      <c r="T75" s="51">
        <v>97.6</v>
      </c>
      <c r="U75" s="51">
        <v>95.6</v>
      </c>
      <c r="V75" s="51">
        <v>70.8</v>
      </c>
      <c r="W75" s="51">
        <v>95.8</v>
      </c>
      <c r="X75" s="51">
        <v>91.2</v>
      </c>
      <c r="Y75" s="51">
        <v>95.1</v>
      </c>
      <c r="Z75" s="51">
        <v>79.3</v>
      </c>
      <c r="AA75" s="51">
        <v>111.6</v>
      </c>
      <c r="AB75" s="51">
        <v>106.2</v>
      </c>
      <c r="AC75" s="51">
        <v>79</v>
      </c>
      <c r="AD75" s="48">
        <v>77.3</v>
      </c>
      <c r="AE75" s="522">
        <v>98.1</v>
      </c>
      <c r="AF75" s="522"/>
      <c r="AG75" s="50" t="s">
        <v>60</v>
      </c>
      <c r="AH75" s="50" t="s">
        <v>60</v>
      </c>
      <c r="AI75" s="50" t="s">
        <v>60</v>
      </c>
      <c r="AJ75" s="48">
        <v>0</v>
      </c>
      <c r="AK75" s="48">
        <v>29</v>
      </c>
      <c r="AL75" s="48">
        <v>16.7</v>
      </c>
      <c r="AM75" s="73">
        <v>64.5</v>
      </c>
      <c r="AO75" s="92"/>
      <c r="AP75" s="92"/>
      <c r="AQ75" s="92"/>
      <c r="AR75" s="92"/>
      <c r="AS75" s="92"/>
      <c r="AT75" s="92"/>
      <c r="AU75" s="92"/>
      <c r="AV75" s="92"/>
      <c r="AW75" s="92"/>
      <c r="AX75" s="92"/>
      <c r="AY75" s="92"/>
      <c r="AZ75" s="92"/>
      <c r="BA75" s="92"/>
      <c r="BB75" s="92"/>
      <c r="BC75" s="92"/>
      <c r="BD75" s="92"/>
      <c r="BE75" s="92"/>
      <c r="BF75" s="92"/>
      <c r="BG75" s="92"/>
      <c r="BH75" s="92"/>
      <c r="BI75" s="92"/>
      <c r="BJ75" s="92"/>
      <c r="BK75" s="92"/>
      <c r="BL75" s="92"/>
      <c r="BM75" s="92"/>
      <c r="BN75" s="92"/>
      <c r="BO75" s="92"/>
      <c r="BP75" s="92"/>
      <c r="BQ75" s="92"/>
      <c r="BR75" s="92"/>
      <c r="BS75" s="92"/>
      <c r="BT75" s="92"/>
      <c r="BU75" s="92"/>
      <c r="BV75" s="92"/>
      <c r="BW75" s="92"/>
      <c r="BX75" s="92"/>
      <c r="BY75" s="92"/>
    </row>
    <row r="76" spans="1:77" ht="18" customHeight="1">
      <c r="A76" s="7"/>
      <c r="B76" s="17" t="s">
        <v>52</v>
      </c>
      <c r="C76" s="37">
        <v>360</v>
      </c>
      <c r="D76" s="52">
        <v>360</v>
      </c>
      <c r="E76" s="52">
        <v>360</v>
      </c>
      <c r="F76" s="52">
        <v>360</v>
      </c>
      <c r="G76" s="52">
        <v>360</v>
      </c>
      <c r="H76" s="52">
        <v>360</v>
      </c>
      <c r="I76" s="52">
        <v>381</v>
      </c>
      <c r="J76" s="52">
        <v>360</v>
      </c>
      <c r="K76" s="52">
        <v>360</v>
      </c>
      <c r="L76" s="52">
        <v>360</v>
      </c>
      <c r="M76" s="52">
        <v>381</v>
      </c>
      <c r="N76" s="61" t="s">
        <v>60</v>
      </c>
      <c r="O76" s="61" t="s">
        <v>60</v>
      </c>
      <c r="P76" s="61" t="s">
        <v>60</v>
      </c>
      <c r="Q76" s="61" t="s">
        <v>60</v>
      </c>
      <c r="R76" s="52">
        <v>357</v>
      </c>
      <c r="S76" s="52">
        <v>357</v>
      </c>
      <c r="T76" s="52">
        <v>357</v>
      </c>
      <c r="U76" s="52">
        <v>404</v>
      </c>
      <c r="V76" s="52">
        <v>550</v>
      </c>
      <c r="W76" s="52">
        <v>391</v>
      </c>
      <c r="X76" s="52">
        <v>458</v>
      </c>
      <c r="Y76" s="52">
        <v>381</v>
      </c>
      <c r="Z76" s="52">
        <v>404</v>
      </c>
      <c r="AA76" s="52">
        <v>439</v>
      </c>
      <c r="AB76" s="52">
        <v>439</v>
      </c>
      <c r="AC76" s="52">
        <v>439</v>
      </c>
      <c r="AD76" s="49">
        <v>535</v>
      </c>
      <c r="AE76" s="520">
        <v>382</v>
      </c>
      <c r="AF76" s="520"/>
      <c r="AG76" s="49" t="s">
        <v>60</v>
      </c>
      <c r="AH76" s="49" t="s">
        <v>60</v>
      </c>
      <c r="AI76" s="49" t="s">
        <v>60</v>
      </c>
      <c r="AJ76" s="49">
        <v>30</v>
      </c>
      <c r="AK76" s="49">
        <v>573</v>
      </c>
      <c r="AL76" s="49">
        <v>30</v>
      </c>
      <c r="AM76" s="85">
        <v>9348</v>
      </c>
    </row>
    <row r="77" spans="1:77" ht="18" customHeight="1">
      <c r="A77" s="8">
        <v>3</v>
      </c>
      <c r="B77" s="18" t="s">
        <v>53</v>
      </c>
      <c r="C77" s="38">
        <v>338</v>
      </c>
      <c r="D77" s="53">
        <v>336</v>
      </c>
      <c r="E77" s="53">
        <v>326</v>
      </c>
      <c r="F77" s="53">
        <v>343</v>
      </c>
      <c r="G77" s="53">
        <v>342</v>
      </c>
      <c r="H77" s="53">
        <v>349</v>
      </c>
      <c r="I77" s="53">
        <v>371</v>
      </c>
      <c r="J77" s="53">
        <v>344</v>
      </c>
      <c r="K77" s="53">
        <v>343</v>
      </c>
      <c r="L77" s="53">
        <v>351</v>
      </c>
      <c r="M77" s="53">
        <v>361</v>
      </c>
      <c r="N77" s="53">
        <v>0</v>
      </c>
      <c r="O77" s="53">
        <v>0</v>
      </c>
      <c r="P77" s="53">
        <v>0</v>
      </c>
      <c r="Q77" s="53">
        <v>0</v>
      </c>
      <c r="R77" s="53">
        <v>346</v>
      </c>
      <c r="S77" s="53">
        <v>354</v>
      </c>
      <c r="T77" s="53">
        <v>360</v>
      </c>
      <c r="U77" s="53">
        <v>370</v>
      </c>
      <c r="V77" s="53">
        <v>337</v>
      </c>
      <c r="W77" s="53">
        <v>335</v>
      </c>
      <c r="X77" s="53">
        <v>417</v>
      </c>
      <c r="Y77" s="53">
        <v>345</v>
      </c>
      <c r="Z77" s="53">
        <v>308</v>
      </c>
      <c r="AA77" s="53">
        <v>223</v>
      </c>
      <c r="AB77" s="53">
        <v>192</v>
      </c>
      <c r="AC77" s="53">
        <v>155</v>
      </c>
      <c r="AD77" s="46">
        <v>117</v>
      </c>
      <c r="AE77" s="521">
        <v>356</v>
      </c>
      <c r="AF77" s="521"/>
      <c r="AG77" s="46">
        <v>10</v>
      </c>
      <c r="AH77" s="46">
        <v>10</v>
      </c>
      <c r="AI77" s="46">
        <v>8</v>
      </c>
      <c r="AJ77" s="46">
        <v>0</v>
      </c>
      <c r="AK77" s="46">
        <v>173</v>
      </c>
      <c r="AL77" s="46">
        <v>11</v>
      </c>
      <c r="AM77" s="86">
        <v>3627</v>
      </c>
    </row>
    <row r="78" spans="1:77" ht="18" customHeight="1">
      <c r="A78" s="9"/>
      <c r="B78" s="16" t="s">
        <v>55</v>
      </c>
      <c r="C78" s="39">
        <v>93.9</v>
      </c>
      <c r="D78" s="54">
        <v>93.3</v>
      </c>
      <c r="E78" s="54">
        <v>90.6</v>
      </c>
      <c r="F78" s="54">
        <v>95.3</v>
      </c>
      <c r="G78" s="54">
        <v>95</v>
      </c>
      <c r="H78" s="54">
        <v>96.9</v>
      </c>
      <c r="I78" s="54">
        <v>97.4</v>
      </c>
      <c r="J78" s="54">
        <v>95.6</v>
      </c>
      <c r="K78" s="54">
        <v>95.3</v>
      </c>
      <c r="L78" s="54">
        <v>97.5</v>
      </c>
      <c r="M78" s="54">
        <v>94.8</v>
      </c>
      <c r="N78" s="54" t="s">
        <v>60</v>
      </c>
      <c r="O78" s="54" t="s">
        <v>60</v>
      </c>
      <c r="P78" s="54" t="s">
        <v>60</v>
      </c>
      <c r="Q78" s="54" t="s">
        <v>60</v>
      </c>
      <c r="R78" s="54">
        <v>96.9</v>
      </c>
      <c r="S78" s="54">
        <v>99.2</v>
      </c>
      <c r="T78" s="54">
        <v>100.8</v>
      </c>
      <c r="U78" s="54">
        <v>91.6</v>
      </c>
      <c r="V78" s="54">
        <v>61.3</v>
      </c>
      <c r="W78" s="54">
        <v>85.7</v>
      </c>
      <c r="X78" s="54">
        <v>91</v>
      </c>
      <c r="Y78" s="54">
        <v>90.6</v>
      </c>
      <c r="Z78" s="54">
        <v>76.2</v>
      </c>
      <c r="AA78" s="54">
        <v>50.8</v>
      </c>
      <c r="AB78" s="54">
        <v>43.7</v>
      </c>
      <c r="AC78" s="54">
        <v>35.299999999999997</v>
      </c>
      <c r="AD78" s="50">
        <v>21.9</v>
      </c>
      <c r="AE78" s="522">
        <v>93.2</v>
      </c>
      <c r="AF78" s="522"/>
      <c r="AG78" s="50" t="s">
        <v>60</v>
      </c>
      <c r="AH78" s="50" t="s">
        <v>60</v>
      </c>
      <c r="AI78" s="50" t="s">
        <v>60</v>
      </c>
      <c r="AJ78" s="50">
        <v>0</v>
      </c>
      <c r="AK78" s="50">
        <v>30.2</v>
      </c>
      <c r="AL78" s="50">
        <v>36.700000000000003</v>
      </c>
      <c r="AM78" s="73">
        <v>38.799999999999997</v>
      </c>
      <c r="AO78" s="92"/>
      <c r="AP78" s="92"/>
      <c r="AQ78" s="92"/>
      <c r="AR78" s="92"/>
      <c r="AS78" s="92"/>
      <c r="AT78" s="92"/>
      <c r="AU78" s="92"/>
      <c r="AV78" s="92"/>
      <c r="AW78" s="92"/>
      <c r="AX78" s="92"/>
      <c r="AY78" s="92"/>
      <c r="AZ78" s="92"/>
      <c r="BA78" s="92"/>
      <c r="BB78" s="92"/>
      <c r="BC78" s="92"/>
      <c r="BD78" s="92"/>
      <c r="BE78" s="92"/>
      <c r="BF78" s="92"/>
      <c r="BG78" s="92"/>
      <c r="BH78" s="92"/>
      <c r="BI78" s="92"/>
      <c r="BJ78" s="92"/>
      <c r="BK78" s="92"/>
      <c r="BL78" s="92"/>
      <c r="BM78" s="92"/>
      <c r="BN78" s="92"/>
      <c r="BO78" s="92"/>
      <c r="BP78" s="92"/>
      <c r="BQ78" s="92"/>
      <c r="BR78" s="92"/>
      <c r="BS78" s="92"/>
      <c r="BT78" s="92"/>
      <c r="BU78" s="92"/>
      <c r="BV78" s="92"/>
      <c r="BW78" s="92"/>
      <c r="BX78" s="92"/>
      <c r="BY78" s="92"/>
    </row>
    <row r="79" spans="1:77" ht="18" customHeight="1">
      <c r="A79" s="7"/>
      <c r="B79" s="17" t="s">
        <v>52</v>
      </c>
      <c r="C79" s="40">
        <v>388</v>
      </c>
      <c r="D79" s="55">
        <v>388</v>
      </c>
      <c r="E79" s="55">
        <v>388</v>
      </c>
      <c r="F79" s="55">
        <v>388</v>
      </c>
      <c r="G79" s="55">
        <v>388</v>
      </c>
      <c r="H79" s="55">
        <v>388</v>
      </c>
      <c r="I79" s="55">
        <v>385</v>
      </c>
      <c r="J79" s="55">
        <v>388</v>
      </c>
      <c r="K79" s="55">
        <v>388</v>
      </c>
      <c r="L79" s="55">
        <v>388</v>
      </c>
      <c r="M79" s="55">
        <v>385</v>
      </c>
      <c r="N79" s="61" t="s">
        <v>60</v>
      </c>
      <c r="O79" s="61" t="s">
        <v>60</v>
      </c>
      <c r="P79" s="61" t="s">
        <v>60</v>
      </c>
      <c r="Q79" s="61" t="s">
        <v>60</v>
      </c>
      <c r="R79" s="55">
        <v>392</v>
      </c>
      <c r="S79" s="55">
        <v>392</v>
      </c>
      <c r="T79" s="55">
        <v>392</v>
      </c>
      <c r="U79" s="55">
        <v>399</v>
      </c>
      <c r="V79" s="55">
        <v>546</v>
      </c>
      <c r="W79" s="55">
        <v>390</v>
      </c>
      <c r="X79" s="55">
        <v>472</v>
      </c>
      <c r="Y79" s="70">
        <v>385</v>
      </c>
      <c r="Z79" s="70">
        <v>399</v>
      </c>
      <c r="AA79" s="70">
        <v>434</v>
      </c>
      <c r="AB79" s="70">
        <v>434</v>
      </c>
      <c r="AC79" s="70">
        <v>450</v>
      </c>
      <c r="AD79" s="69">
        <v>533</v>
      </c>
      <c r="AE79" s="523">
        <v>365</v>
      </c>
      <c r="AF79" s="523"/>
      <c r="AG79" s="69" t="s">
        <v>60</v>
      </c>
      <c r="AH79" s="69" t="s">
        <v>60</v>
      </c>
      <c r="AI79" s="69" t="s">
        <v>60</v>
      </c>
      <c r="AJ79" s="69">
        <v>27</v>
      </c>
      <c r="AK79" s="49">
        <v>509</v>
      </c>
      <c r="AL79" s="49">
        <v>27</v>
      </c>
      <c r="AM79" s="85">
        <v>9602</v>
      </c>
    </row>
    <row r="80" spans="1:77" ht="18" customHeight="1">
      <c r="A80" s="8">
        <v>4</v>
      </c>
      <c r="B80" s="18" t="s">
        <v>53</v>
      </c>
      <c r="C80" s="41">
        <v>363</v>
      </c>
      <c r="D80" s="56">
        <v>357</v>
      </c>
      <c r="E80" s="56">
        <v>327</v>
      </c>
      <c r="F80" s="56">
        <v>355</v>
      </c>
      <c r="G80" s="56">
        <v>354</v>
      </c>
      <c r="H80" s="56">
        <v>337</v>
      </c>
      <c r="I80" s="56">
        <v>301</v>
      </c>
      <c r="J80" s="56">
        <v>356</v>
      </c>
      <c r="K80" s="56">
        <v>358</v>
      </c>
      <c r="L80" s="56">
        <v>337</v>
      </c>
      <c r="M80" s="56">
        <v>305</v>
      </c>
      <c r="N80" s="56">
        <v>0</v>
      </c>
      <c r="O80" s="56">
        <v>0</v>
      </c>
      <c r="P80" s="56">
        <v>0</v>
      </c>
      <c r="Q80" s="56">
        <v>1</v>
      </c>
      <c r="R80" s="56">
        <v>363</v>
      </c>
      <c r="S80" s="56">
        <v>345</v>
      </c>
      <c r="T80" s="56">
        <v>352</v>
      </c>
      <c r="U80" s="56">
        <v>322</v>
      </c>
      <c r="V80" s="56">
        <v>376</v>
      </c>
      <c r="W80" s="56">
        <v>347</v>
      </c>
      <c r="X80" s="56">
        <v>402</v>
      </c>
      <c r="Y80" s="71">
        <v>344</v>
      </c>
      <c r="Z80" s="71">
        <v>286</v>
      </c>
      <c r="AA80" s="71">
        <v>466</v>
      </c>
      <c r="AB80" s="71">
        <v>437</v>
      </c>
      <c r="AC80" s="71">
        <v>416</v>
      </c>
      <c r="AD80" s="68">
        <v>541</v>
      </c>
      <c r="AE80" s="524">
        <v>340</v>
      </c>
      <c r="AF80" s="524"/>
      <c r="AG80" s="68">
        <v>43</v>
      </c>
      <c r="AH80" s="68">
        <v>56</v>
      </c>
      <c r="AI80" s="68">
        <v>21</v>
      </c>
      <c r="AJ80" s="68">
        <v>0</v>
      </c>
      <c r="AK80" s="68">
        <v>134</v>
      </c>
      <c r="AL80" s="46">
        <v>7</v>
      </c>
      <c r="AM80" s="86">
        <v>4048</v>
      </c>
    </row>
    <row r="81" spans="1:77" ht="18" customHeight="1">
      <c r="A81" s="9"/>
      <c r="B81" s="16" t="s">
        <v>55</v>
      </c>
      <c r="C81" s="36">
        <v>93.6</v>
      </c>
      <c r="D81" s="51">
        <v>92</v>
      </c>
      <c r="E81" s="51">
        <v>84.3</v>
      </c>
      <c r="F81" s="51">
        <v>91.5</v>
      </c>
      <c r="G81" s="51">
        <v>91.2</v>
      </c>
      <c r="H81" s="51">
        <v>86.9</v>
      </c>
      <c r="I81" s="51">
        <v>78.2</v>
      </c>
      <c r="J81" s="51">
        <v>91.8</v>
      </c>
      <c r="K81" s="51">
        <v>92.3</v>
      </c>
      <c r="L81" s="51">
        <v>86.9</v>
      </c>
      <c r="M81" s="51">
        <v>79.2</v>
      </c>
      <c r="N81" s="62" t="s">
        <v>60</v>
      </c>
      <c r="O81" s="62" t="s">
        <v>60</v>
      </c>
      <c r="P81" s="62" t="s">
        <v>60</v>
      </c>
      <c r="Q81" s="62" t="s">
        <v>60</v>
      </c>
      <c r="R81" s="51">
        <v>92.6</v>
      </c>
      <c r="S81" s="51">
        <v>88</v>
      </c>
      <c r="T81" s="51">
        <v>89.8</v>
      </c>
      <c r="U81" s="51">
        <v>80.7</v>
      </c>
      <c r="V81" s="51">
        <v>68.900000000000006</v>
      </c>
      <c r="W81" s="51">
        <v>89</v>
      </c>
      <c r="X81" s="51">
        <v>85.2</v>
      </c>
      <c r="Y81" s="51">
        <v>89.4</v>
      </c>
      <c r="Z81" s="51">
        <v>71.7</v>
      </c>
      <c r="AA81" s="51">
        <v>107.4</v>
      </c>
      <c r="AB81" s="51">
        <v>100.7</v>
      </c>
      <c r="AC81" s="51">
        <v>92.4</v>
      </c>
      <c r="AD81" s="48">
        <v>101.5</v>
      </c>
      <c r="AE81" s="522">
        <v>93.2</v>
      </c>
      <c r="AF81" s="522"/>
      <c r="AG81" s="50" t="s">
        <v>60</v>
      </c>
      <c r="AH81" s="50" t="s">
        <v>60</v>
      </c>
      <c r="AI81" s="50" t="s">
        <v>60</v>
      </c>
      <c r="AJ81" s="48">
        <v>0</v>
      </c>
      <c r="AK81" s="48">
        <v>26.3</v>
      </c>
      <c r="AL81" s="48">
        <v>25.9</v>
      </c>
      <c r="AM81" s="73">
        <v>42.2</v>
      </c>
      <c r="AO81" s="92"/>
      <c r="AP81" s="92"/>
      <c r="AQ81" s="92"/>
      <c r="AR81" s="92"/>
      <c r="AS81" s="92"/>
      <c r="AT81" s="92"/>
      <c r="AU81" s="92"/>
      <c r="AV81" s="92"/>
      <c r="AW81" s="92"/>
      <c r="AX81" s="92"/>
      <c r="AY81" s="92"/>
      <c r="AZ81" s="92"/>
      <c r="BA81" s="92"/>
      <c r="BB81" s="92"/>
      <c r="BC81" s="92"/>
      <c r="BD81" s="92"/>
      <c r="BE81" s="92"/>
      <c r="BF81" s="92"/>
      <c r="BG81" s="92"/>
      <c r="BH81" s="92"/>
      <c r="BI81" s="92"/>
      <c r="BJ81" s="92"/>
      <c r="BK81" s="92"/>
      <c r="BL81" s="92"/>
      <c r="BM81" s="92"/>
      <c r="BN81" s="92"/>
      <c r="BO81" s="92"/>
      <c r="BP81" s="92"/>
      <c r="BQ81" s="92"/>
      <c r="BR81" s="92"/>
      <c r="BS81" s="92"/>
      <c r="BT81" s="92"/>
      <c r="BU81" s="92"/>
      <c r="BV81" s="92"/>
      <c r="BW81" s="92"/>
      <c r="BX81" s="92"/>
      <c r="BY81" s="92"/>
    </row>
    <row r="82" spans="1:77" ht="21" customHeight="1">
      <c r="B82" s="1" t="s">
        <v>66</v>
      </c>
      <c r="AM82" s="84" t="s">
        <v>14</v>
      </c>
      <c r="AO82" s="92"/>
      <c r="AP82" s="92"/>
      <c r="AQ82" s="92"/>
      <c r="AR82" s="92"/>
      <c r="AS82" s="92"/>
      <c r="AT82" s="92"/>
      <c r="AU82" s="92"/>
      <c r="AV82" s="92"/>
      <c r="AW82" s="92"/>
      <c r="AX82" s="92"/>
      <c r="AY82" s="92"/>
      <c r="AZ82" s="92"/>
      <c r="BA82" s="92"/>
      <c r="BB82" s="92"/>
      <c r="BC82" s="92"/>
      <c r="BD82" s="92"/>
      <c r="BE82" s="92"/>
      <c r="BF82" s="92"/>
      <c r="BG82" s="92"/>
      <c r="BH82" s="92"/>
      <c r="BI82" s="92"/>
      <c r="BJ82" s="92"/>
      <c r="BK82" s="92"/>
      <c r="BL82" s="92"/>
      <c r="BM82" s="92"/>
      <c r="BN82" s="92"/>
      <c r="BO82" s="92"/>
      <c r="BP82" s="92"/>
      <c r="BQ82" s="92"/>
      <c r="BR82" s="92"/>
      <c r="BS82" s="92"/>
      <c r="BT82" s="92"/>
      <c r="BU82" s="92"/>
      <c r="BV82" s="92"/>
      <c r="BW82" s="92"/>
      <c r="BX82" s="92"/>
      <c r="BY82" s="92"/>
    </row>
    <row r="83" spans="1:77" ht="21" customHeight="1">
      <c r="B83" s="1" t="s">
        <v>87</v>
      </c>
      <c r="AK83" s="84"/>
    </row>
    <row r="84" spans="1:77" ht="21" customHeight="1">
      <c r="B84" s="1" t="s">
        <v>88</v>
      </c>
    </row>
    <row r="85" spans="1:77" ht="20.25" customHeight="1">
      <c r="B85" s="1" t="s">
        <v>89</v>
      </c>
    </row>
    <row r="86" spans="1:77" ht="183.75" customHeight="1"/>
  </sheetData>
  <mergeCells count="234">
    <mergeCell ref="A5:AM5"/>
    <mergeCell ref="C7:AM7"/>
    <mergeCell ref="C8:J8"/>
    <mergeCell ref="K8:V8"/>
    <mergeCell ref="C9:F9"/>
    <mergeCell ref="G9:J9"/>
    <mergeCell ref="K9:M9"/>
    <mergeCell ref="N9:P9"/>
    <mergeCell ref="Q9:S9"/>
    <mergeCell ref="T9:V9"/>
    <mergeCell ref="AI8:AM9"/>
    <mergeCell ref="K10:M10"/>
    <mergeCell ref="N10:P10"/>
    <mergeCell ref="Q10:S10"/>
    <mergeCell ref="T10:V10"/>
    <mergeCell ref="K11:M11"/>
    <mergeCell ref="N11:P11"/>
    <mergeCell ref="Q11:S11"/>
    <mergeCell ref="T11:V11"/>
    <mergeCell ref="K12:M12"/>
    <mergeCell ref="N12:P12"/>
    <mergeCell ref="Q12:S12"/>
    <mergeCell ref="T12:V12"/>
    <mergeCell ref="K13:M13"/>
    <mergeCell ref="N13:P13"/>
    <mergeCell ref="Q13:S13"/>
    <mergeCell ref="T13:V13"/>
    <mergeCell ref="K14:M14"/>
    <mergeCell ref="N14:P14"/>
    <mergeCell ref="Q14:S14"/>
    <mergeCell ref="T14:V14"/>
    <mergeCell ref="K15:M15"/>
    <mergeCell ref="N15:P15"/>
    <mergeCell ref="Q15:S15"/>
    <mergeCell ref="T15:V15"/>
    <mergeCell ref="T16:V16"/>
    <mergeCell ref="K17:M17"/>
    <mergeCell ref="N17:P17"/>
    <mergeCell ref="Q17:S17"/>
    <mergeCell ref="T17:V17"/>
    <mergeCell ref="K18:M18"/>
    <mergeCell ref="N18:P18"/>
    <mergeCell ref="Q18:S18"/>
    <mergeCell ref="T18:V18"/>
    <mergeCell ref="K22:M22"/>
    <mergeCell ref="N22:P22"/>
    <mergeCell ref="Q22:S22"/>
    <mergeCell ref="T22:V22"/>
    <mergeCell ref="K23:M23"/>
    <mergeCell ref="N23:P23"/>
    <mergeCell ref="Q23:S23"/>
    <mergeCell ref="T23:V23"/>
    <mergeCell ref="K24:M24"/>
    <mergeCell ref="N24:P24"/>
    <mergeCell ref="Q24:S24"/>
    <mergeCell ref="T24:V24"/>
    <mergeCell ref="K25:M25"/>
    <mergeCell ref="N25:P25"/>
    <mergeCell ref="Q25:S25"/>
    <mergeCell ref="T25:V25"/>
    <mergeCell ref="K26:M26"/>
    <mergeCell ref="N26:P26"/>
    <mergeCell ref="Q26:S26"/>
    <mergeCell ref="T26:V26"/>
    <mergeCell ref="K27:M27"/>
    <mergeCell ref="N27:P27"/>
    <mergeCell ref="Q27:S27"/>
    <mergeCell ref="T27:V27"/>
    <mergeCell ref="K28:M28"/>
    <mergeCell ref="N28:P28"/>
    <mergeCell ref="Q28:S28"/>
    <mergeCell ref="T28:V28"/>
    <mergeCell ref="K29:M29"/>
    <mergeCell ref="N29:P29"/>
    <mergeCell ref="Q29:S29"/>
    <mergeCell ref="T29:V29"/>
    <mergeCell ref="K30:M30"/>
    <mergeCell ref="N30:P30"/>
    <mergeCell ref="Q30:S30"/>
    <mergeCell ref="T30:V30"/>
    <mergeCell ref="K31:M31"/>
    <mergeCell ref="N31:P31"/>
    <mergeCell ref="Q31:S31"/>
    <mergeCell ref="T31:V31"/>
    <mergeCell ref="K32:M32"/>
    <mergeCell ref="N32:P32"/>
    <mergeCell ref="Q32:S32"/>
    <mergeCell ref="T32:V32"/>
    <mergeCell ref="K33:M33"/>
    <mergeCell ref="N33:P33"/>
    <mergeCell ref="Q33:S33"/>
    <mergeCell ref="T33:V33"/>
    <mergeCell ref="K34:M34"/>
    <mergeCell ref="N34:P34"/>
    <mergeCell ref="Q34:S34"/>
    <mergeCell ref="T34:V34"/>
    <mergeCell ref="K35:M35"/>
    <mergeCell ref="N35:P35"/>
    <mergeCell ref="Q35:S35"/>
    <mergeCell ref="T35:V35"/>
    <mergeCell ref="K36:M36"/>
    <mergeCell ref="N36:P36"/>
    <mergeCell ref="Q36:S36"/>
    <mergeCell ref="T36:V36"/>
    <mergeCell ref="K37:M37"/>
    <mergeCell ref="N37:P37"/>
    <mergeCell ref="Q37:S37"/>
    <mergeCell ref="T37:V37"/>
    <mergeCell ref="K38:M38"/>
    <mergeCell ref="N38:P38"/>
    <mergeCell ref="Q38:S38"/>
    <mergeCell ref="T38:V38"/>
    <mergeCell ref="K39:M39"/>
    <mergeCell ref="N39:P39"/>
    <mergeCell ref="Q39:S39"/>
    <mergeCell ref="T39:V39"/>
    <mergeCell ref="AJ40:AM40"/>
    <mergeCell ref="C41:F41"/>
    <mergeCell ref="G41:J41"/>
    <mergeCell ref="K41:N41"/>
    <mergeCell ref="O41:R41"/>
    <mergeCell ref="S41:V41"/>
    <mergeCell ref="X41:Y41"/>
    <mergeCell ref="Z41:AC41"/>
    <mergeCell ref="AG41:AI41"/>
    <mergeCell ref="AJ41:AM41"/>
    <mergeCell ref="AJ42:AK42"/>
    <mergeCell ref="AL42:AM42"/>
    <mergeCell ref="AD43:AF43"/>
    <mergeCell ref="AJ43:AK43"/>
    <mergeCell ref="AL43:AM43"/>
    <mergeCell ref="AD44:AF44"/>
    <mergeCell ref="AJ44:AK44"/>
    <mergeCell ref="AL44:AM44"/>
    <mergeCell ref="AD45:AF45"/>
    <mergeCell ref="AJ45:AK45"/>
    <mergeCell ref="AL45:AM45"/>
    <mergeCell ref="AJ46:AM46"/>
    <mergeCell ref="C47:F47"/>
    <mergeCell ref="G47:J47"/>
    <mergeCell ref="K47:N47"/>
    <mergeCell ref="O47:R47"/>
    <mergeCell ref="S47:V47"/>
    <mergeCell ref="X47:Y47"/>
    <mergeCell ref="Z47:AA47"/>
    <mergeCell ref="AB47:AE47"/>
    <mergeCell ref="AG47:AI47"/>
    <mergeCell ref="AJ47:AK47"/>
    <mergeCell ref="AL47:AM47"/>
    <mergeCell ref="AJ55:AM55"/>
    <mergeCell ref="C56:E56"/>
    <mergeCell ref="F56:I56"/>
    <mergeCell ref="J56:M56"/>
    <mergeCell ref="N56:Q56"/>
    <mergeCell ref="R56:U56"/>
    <mergeCell ref="W56:X56"/>
    <mergeCell ref="Y56:Z56"/>
    <mergeCell ref="AA56:AD56"/>
    <mergeCell ref="AG56:AI56"/>
    <mergeCell ref="AJ56:AK56"/>
    <mergeCell ref="AL56:AM56"/>
    <mergeCell ref="AE58:AF58"/>
    <mergeCell ref="AE59:AF59"/>
    <mergeCell ref="AE60:AF60"/>
    <mergeCell ref="AE61:AF61"/>
    <mergeCell ref="AE62:AF62"/>
    <mergeCell ref="AE63:AF63"/>
    <mergeCell ref="C64:AI64"/>
    <mergeCell ref="AJ64:AM64"/>
    <mergeCell ref="C65:E65"/>
    <mergeCell ref="F65:I65"/>
    <mergeCell ref="J65:M65"/>
    <mergeCell ref="N65:Q65"/>
    <mergeCell ref="R65:U65"/>
    <mergeCell ref="W65:X65"/>
    <mergeCell ref="Y65:Z65"/>
    <mergeCell ref="AA65:AD65"/>
    <mergeCell ref="AG65:AI65"/>
    <mergeCell ref="AJ65:AK65"/>
    <mergeCell ref="AL65:AM65"/>
    <mergeCell ref="B40:B42"/>
    <mergeCell ref="W41:W42"/>
    <mergeCell ref="AD41:AF42"/>
    <mergeCell ref="B46:B48"/>
    <mergeCell ref="W47:W48"/>
    <mergeCell ref="AF47:AF48"/>
    <mergeCell ref="B55:B57"/>
    <mergeCell ref="V56:V57"/>
    <mergeCell ref="AE56:AF57"/>
    <mergeCell ref="C55:AI55"/>
    <mergeCell ref="C46:AI46"/>
    <mergeCell ref="C40:AI40"/>
    <mergeCell ref="A7:A9"/>
    <mergeCell ref="B8:B9"/>
    <mergeCell ref="W8:Z9"/>
    <mergeCell ref="AA8:AD9"/>
    <mergeCell ref="AE8:AH9"/>
    <mergeCell ref="A10:A12"/>
    <mergeCell ref="A13:A15"/>
    <mergeCell ref="A16:A18"/>
    <mergeCell ref="A19:A21"/>
    <mergeCell ref="K19:M19"/>
    <mergeCell ref="N19:P19"/>
    <mergeCell ref="Q19:S19"/>
    <mergeCell ref="T19:V19"/>
    <mergeCell ref="K20:M20"/>
    <mergeCell ref="N20:P20"/>
    <mergeCell ref="Q20:S20"/>
    <mergeCell ref="T20:V20"/>
    <mergeCell ref="K21:M21"/>
    <mergeCell ref="N21:P21"/>
    <mergeCell ref="Q21:S21"/>
    <mergeCell ref="T21:V21"/>
    <mergeCell ref="K16:M16"/>
    <mergeCell ref="N16:P16"/>
    <mergeCell ref="Q16:S16"/>
    <mergeCell ref="B64:B66"/>
    <mergeCell ref="V65:V66"/>
    <mergeCell ref="AE65:AF66"/>
    <mergeCell ref="AE76:AF76"/>
    <mergeCell ref="AE77:AF77"/>
    <mergeCell ref="AE78:AF78"/>
    <mergeCell ref="AE79:AF79"/>
    <mergeCell ref="AE80:AF80"/>
    <mergeCell ref="AE81:AF81"/>
    <mergeCell ref="AE67:AF67"/>
    <mergeCell ref="AE68:AF68"/>
    <mergeCell ref="AE69:AF69"/>
    <mergeCell ref="AE70:AF70"/>
    <mergeCell ref="AE71:AF71"/>
    <mergeCell ref="AE72:AF72"/>
    <mergeCell ref="AE73:AF73"/>
    <mergeCell ref="AE74:AF74"/>
    <mergeCell ref="AE75:AF75"/>
  </mergeCells>
  <phoneticPr fontId="3"/>
  <printOptions horizontalCentered="1"/>
  <pageMargins left="0.59055118110236227" right="0.59055118110236227" top="1.3779527559055118" bottom="0.59055118110236227" header="0" footer="0"/>
  <pageSetup paperSize="9" scale="48" orientation="landscape" verticalDpi="400" r:id="rId1"/>
  <headerFooter alignWithMargins="0"/>
  <rowBreaks count="5" manualBreakCount="5">
    <brk id="5" max="16383" man="1"/>
    <brk id="8" max="38" man="1"/>
    <brk id="45" max="38" man="1"/>
    <brk id="48" max="38" man="1"/>
    <brk id="66" max="16383" man="1"/>
  </rowBreaks>
  <colBreaks count="3" manualBreakCount="3">
    <brk id="2" max="84" man="1"/>
    <brk id="19" max="1048575" man="1"/>
    <brk id="22" max="84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4"/>
  <sheetViews>
    <sheetView showGridLines="0" view="pageBreakPreview" topLeftCell="A22" zoomScaleSheetLayoutView="100" workbookViewId="0">
      <selection activeCell="F56" sqref="F56"/>
    </sheetView>
  </sheetViews>
  <sheetFormatPr defaultColWidth="10" defaultRowHeight="12"/>
  <cols>
    <col min="1" max="1" width="9.5" style="1" customWidth="1"/>
    <col min="2" max="7" width="13.625" style="1" customWidth="1"/>
    <col min="8" max="16384" width="10" style="1"/>
  </cols>
  <sheetData>
    <row r="1" spans="1:7" ht="10.5" customHeight="1">
      <c r="A1" s="93"/>
      <c r="B1" s="93"/>
      <c r="C1" s="93"/>
      <c r="D1" s="93"/>
      <c r="E1" s="93"/>
      <c r="F1" s="93"/>
      <c r="G1" s="93"/>
    </row>
    <row r="2" spans="1:7" ht="18" customHeight="1">
      <c r="A2" s="94" t="s">
        <v>92</v>
      </c>
      <c r="B2" s="108"/>
      <c r="C2" s="108"/>
      <c r="D2" s="108"/>
      <c r="E2" s="108"/>
      <c r="F2" s="108"/>
      <c r="G2" s="108"/>
    </row>
    <row r="3" spans="1:7" ht="12" customHeight="1">
      <c r="A3" s="93"/>
      <c r="B3" s="93"/>
      <c r="C3" s="93"/>
      <c r="D3" s="93"/>
      <c r="E3" s="93"/>
      <c r="F3" s="93"/>
      <c r="G3" s="131" t="s">
        <v>93</v>
      </c>
    </row>
    <row r="4" spans="1:7" ht="18" customHeight="1">
      <c r="A4" s="95" t="s">
        <v>94</v>
      </c>
      <c r="B4" s="109" t="s">
        <v>96</v>
      </c>
      <c r="C4" s="121"/>
      <c r="D4" s="121"/>
      <c r="E4" s="121"/>
      <c r="F4" s="121"/>
      <c r="G4" s="132"/>
    </row>
    <row r="5" spans="1:7" ht="18" customHeight="1">
      <c r="A5" s="96" t="s">
        <v>12</v>
      </c>
      <c r="B5" s="110" t="s">
        <v>97</v>
      </c>
      <c r="C5" s="122" t="s">
        <v>99</v>
      </c>
      <c r="D5" s="125" t="s">
        <v>67</v>
      </c>
      <c r="E5" s="122" t="s">
        <v>84</v>
      </c>
      <c r="F5" s="128" t="s">
        <v>100</v>
      </c>
      <c r="G5" s="122" t="s">
        <v>101</v>
      </c>
    </row>
    <row r="6" spans="1:7" ht="18" hidden="1" customHeight="1">
      <c r="A6" s="97" t="s">
        <v>102</v>
      </c>
      <c r="B6" s="111">
        <f t="shared" ref="B6:B12" si="0">SUM(C6:G6)</f>
        <v>8662</v>
      </c>
      <c r="C6" s="123">
        <v>680</v>
      </c>
      <c r="D6" s="123">
        <v>1685</v>
      </c>
      <c r="E6" s="123">
        <v>1558</v>
      </c>
      <c r="F6" s="123">
        <v>3793</v>
      </c>
      <c r="G6" s="133">
        <v>946</v>
      </c>
    </row>
    <row r="7" spans="1:7" ht="18" hidden="1" customHeight="1">
      <c r="A7" s="98" t="s">
        <v>104</v>
      </c>
      <c r="B7" s="112">
        <f t="shared" si="0"/>
        <v>9707</v>
      </c>
      <c r="C7" s="119">
        <v>812</v>
      </c>
      <c r="D7" s="119">
        <v>1772</v>
      </c>
      <c r="E7" s="119">
        <v>1707</v>
      </c>
      <c r="F7" s="119">
        <v>3865</v>
      </c>
      <c r="G7" s="134">
        <v>1551</v>
      </c>
    </row>
    <row r="8" spans="1:7" ht="18" hidden="1" customHeight="1">
      <c r="A8" s="98" t="s">
        <v>106</v>
      </c>
      <c r="B8" s="112">
        <f t="shared" si="0"/>
        <v>9288</v>
      </c>
      <c r="C8" s="119">
        <v>784</v>
      </c>
      <c r="D8" s="119">
        <v>1632</v>
      </c>
      <c r="E8" s="119">
        <v>1556</v>
      </c>
      <c r="F8" s="119">
        <v>3735</v>
      </c>
      <c r="G8" s="134">
        <v>1581</v>
      </c>
    </row>
    <row r="9" spans="1:7" ht="18" hidden="1" customHeight="1">
      <c r="A9" s="98">
        <v>7</v>
      </c>
      <c r="B9" s="112">
        <f t="shared" si="0"/>
        <v>8954</v>
      </c>
      <c r="C9" s="119">
        <v>786</v>
      </c>
      <c r="D9" s="119">
        <v>1566</v>
      </c>
      <c r="E9" s="119">
        <v>1517</v>
      </c>
      <c r="F9" s="119">
        <v>3779</v>
      </c>
      <c r="G9" s="134">
        <v>1306</v>
      </c>
    </row>
    <row r="10" spans="1:7" ht="18" hidden="1" customHeight="1">
      <c r="A10" s="98" t="s">
        <v>108</v>
      </c>
      <c r="B10" s="112">
        <f t="shared" si="0"/>
        <v>8663</v>
      </c>
      <c r="C10" s="119">
        <v>808</v>
      </c>
      <c r="D10" s="119">
        <v>1413</v>
      </c>
      <c r="E10" s="119">
        <v>1388</v>
      </c>
      <c r="F10" s="119">
        <v>3707</v>
      </c>
      <c r="G10" s="134">
        <v>1347</v>
      </c>
    </row>
    <row r="11" spans="1:7" ht="18" hidden="1" customHeight="1">
      <c r="A11" s="98" t="s">
        <v>109</v>
      </c>
      <c r="B11" s="112">
        <f t="shared" si="0"/>
        <v>8577</v>
      </c>
      <c r="C11" s="119">
        <v>793</v>
      </c>
      <c r="D11" s="119">
        <v>1443</v>
      </c>
      <c r="E11" s="119">
        <v>1389</v>
      </c>
      <c r="F11" s="119">
        <v>3667</v>
      </c>
      <c r="G11" s="134">
        <v>1285</v>
      </c>
    </row>
    <row r="12" spans="1:7" ht="18" hidden="1" customHeight="1">
      <c r="A12" s="98" t="s">
        <v>111</v>
      </c>
      <c r="B12" s="112">
        <f t="shared" si="0"/>
        <v>9322</v>
      </c>
      <c r="C12" s="119">
        <v>761</v>
      </c>
      <c r="D12" s="119">
        <v>1372</v>
      </c>
      <c r="E12" s="119">
        <v>1312</v>
      </c>
      <c r="F12" s="119">
        <v>3697</v>
      </c>
      <c r="G12" s="134">
        <v>2180</v>
      </c>
    </row>
    <row r="13" spans="1:7" ht="18" hidden="1" customHeight="1">
      <c r="A13" s="97" t="s">
        <v>112</v>
      </c>
      <c r="B13" s="113">
        <v>7899</v>
      </c>
      <c r="C13" s="123">
        <v>806</v>
      </c>
      <c r="D13" s="123">
        <v>1108</v>
      </c>
      <c r="E13" s="123">
        <v>1059</v>
      </c>
      <c r="F13" s="123">
        <v>3644</v>
      </c>
      <c r="G13" s="133">
        <v>1282</v>
      </c>
    </row>
    <row r="14" spans="1:7" ht="18" hidden="1" customHeight="1">
      <c r="A14" s="98">
        <v>13</v>
      </c>
      <c r="B14" s="114">
        <v>8333</v>
      </c>
      <c r="C14" s="119">
        <v>836</v>
      </c>
      <c r="D14" s="119">
        <v>1245</v>
      </c>
      <c r="E14" s="119">
        <v>1194</v>
      </c>
      <c r="F14" s="119">
        <v>3744</v>
      </c>
      <c r="G14" s="134">
        <v>1314</v>
      </c>
    </row>
    <row r="15" spans="1:7" ht="18" hidden="1" customHeight="1">
      <c r="A15" s="98">
        <v>14</v>
      </c>
      <c r="B15" s="114">
        <v>8503</v>
      </c>
      <c r="C15" s="119">
        <v>838</v>
      </c>
      <c r="D15" s="119">
        <v>1225</v>
      </c>
      <c r="E15" s="119">
        <v>1119</v>
      </c>
      <c r="F15" s="119">
        <v>3874</v>
      </c>
      <c r="G15" s="134">
        <v>1447</v>
      </c>
    </row>
    <row r="16" spans="1:7" ht="18" customHeight="1">
      <c r="A16" s="98" t="s">
        <v>245</v>
      </c>
      <c r="B16" s="114">
        <v>8916</v>
      </c>
      <c r="C16" s="119">
        <v>852</v>
      </c>
      <c r="D16" s="119">
        <v>2119</v>
      </c>
      <c r="E16" s="119">
        <v>868</v>
      </c>
      <c r="F16" s="119">
        <v>3198</v>
      </c>
      <c r="G16" s="134">
        <v>1879</v>
      </c>
    </row>
    <row r="17" spans="1:7" ht="18" customHeight="1">
      <c r="A17" s="98">
        <v>26</v>
      </c>
      <c r="B17" s="114">
        <v>8251</v>
      </c>
      <c r="C17" s="119">
        <v>607</v>
      </c>
      <c r="D17" s="119">
        <v>1890</v>
      </c>
      <c r="E17" s="119">
        <v>717</v>
      </c>
      <c r="F17" s="119">
        <v>3025</v>
      </c>
      <c r="G17" s="134">
        <v>2012</v>
      </c>
    </row>
    <row r="18" spans="1:7" ht="18" customHeight="1">
      <c r="A18" s="98">
        <v>27</v>
      </c>
      <c r="B18" s="114">
        <v>9080</v>
      </c>
      <c r="C18" s="119">
        <v>1043</v>
      </c>
      <c r="D18" s="119">
        <v>1829</v>
      </c>
      <c r="E18" s="119">
        <v>891</v>
      </c>
      <c r="F18" s="119">
        <v>3130</v>
      </c>
      <c r="G18" s="134">
        <v>2187</v>
      </c>
    </row>
    <row r="19" spans="1:7" ht="18" customHeight="1">
      <c r="A19" s="98">
        <v>28</v>
      </c>
      <c r="B19" s="114">
        <v>9289</v>
      </c>
      <c r="C19" s="119">
        <v>1354</v>
      </c>
      <c r="D19" s="119">
        <v>1766</v>
      </c>
      <c r="E19" s="119">
        <v>961</v>
      </c>
      <c r="F19" s="119">
        <v>3116</v>
      </c>
      <c r="G19" s="134">
        <v>2092</v>
      </c>
    </row>
    <row r="20" spans="1:7" ht="18" customHeight="1">
      <c r="A20" s="98">
        <v>29</v>
      </c>
      <c r="B20" s="115">
        <v>9984</v>
      </c>
      <c r="C20" s="119">
        <v>1337</v>
      </c>
      <c r="D20" s="119">
        <v>1736</v>
      </c>
      <c r="E20" s="119">
        <v>1038</v>
      </c>
      <c r="F20" s="119">
        <v>3479</v>
      </c>
      <c r="G20" s="134">
        <v>2394</v>
      </c>
    </row>
    <row r="21" spans="1:7" ht="18" customHeight="1">
      <c r="A21" s="98">
        <v>30</v>
      </c>
      <c r="B21" s="114">
        <f>SUM(C21:G21)</f>
        <v>10046</v>
      </c>
      <c r="C21" s="119">
        <v>1389</v>
      </c>
      <c r="D21" s="119">
        <v>1736</v>
      </c>
      <c r="E21" s="119">
        <v>1048</v>
      </c>
      <c r="F21" s="119">
        <v>3479</v>
      </c>
      <c r="G21" s="134">
        <v>2394</v>
      </c>
    </row>
    <row r="22" spans="1:7" ht="18" customHeight="1">
      <c r="A22" s="98">
        <v>31</v>
      </c>
      <c r="B22" s="114">
        <f>SUM(C22:G22)</f>
        <v>10472</v>
      </c>
      <c r="C22" s="119">
        <v>1269</v>
      </c>
      <c r="D22" s="119">
        <v>1940</v>
      </c>
      <c r="E22" s="119">
        <v>1334</v>
      </c>
      <c r="F22" s="119">
        <v>3433</v>
      </c>
      <c r="G22" s="134">
        <v>2496</v>
      </c>
    </row>
    <row r="23" spans="1:7" ht="18" customHeight="1">
      <c r="A23" s="98" t="s">
        <v>115</v>
      </c>
      <c r="B23" s="114">
        <f>SUM(C23:G23)</f>
        <v>6453</v>
      </c>
      <c r="C23" s="119">
        <v>1037</v>
      </c>
      <c r="D23" s="119">
        <v>1104</v>
      </c>
      <c r="E23" s="119">
        <v>755</v>
      </c>
      <c r="F23" s="119">
        <v>1944</v>
      </c>
      <c r="G23" s="134">
        <v>1613</v>
      </c>
    </row>
    <row r="24" spans="1:7" ht="18" customHeight="1">
      <c r="A24" s="98">
        <v>3</v>
      </c>
      <c r="B24" s="114">
        <f>SUM(C24:G24)</f>
        <v>6021</v>
      </c>
      <c r="C24" s="119">
        <v>836</v>
      </c>
      <c r="D24" s="119">
        <v>1217</v>
      </c>
      <c r="E24" s="119">
        <v>828</v>
      </c>
      <c r="F24" s="119">
        <v>1627</v>
      </c>
      <c r="G24" s="134">
        <v>1513</v>
      </c>
    </row>
    <row r="25" spans="1:7" ht="18" customHeight="1">
      <c r="A25" s="99">
        <v>4</v>
      </c>
      <c r="B25" s="116">
        <f>SUM(C25:G25)</f>
        <v>7865</v>
      </c>
      <c r="C25" s="124">
        <v>1282</v>
      </c>
      <c r="D25" s="124">
        <v>1146</v>
      </c>
      <c r="E25" s="124">
        <v>787</v>
      </c>
      <c r="F25" s="124">
        <v>2483</v>
      </c>
      <c r="G25" s="135">
        <v>2167</v>
      </c>
    </row>
    <row r="26" spans="1:7" ht="18" customHeight="1">
      <c r="A26" s="100" t="s">
        <v>117</v>
      </c>
      <c r="B26" s="103"/>
      <c r="C26" s="103"/>
      <c r="D26" s="103"/>
      <c r="E26" s="126"/>
      <c r="F26" s="104"/>
      <c r="G26" s="136"/>
    </row>
    <row r="27" spans="1:7" ht="18" customHeight="1">
      <c r="A27" s="101"/>
      <c r="B27" s="103"/>
      <c r="C27" s="103"/>
      <c r="D27" s="103"/>
      <c r="E27" s="126"/>
      <c r="F27" s="104"/>
      <c r="G27" s="136" t="s">
        <v>118</v>
      </c>
    </row>
    <row r="28" spans="1:7" ht="18" customHeight="1">
      <c r="A28" s="102"/>
      <c r="B28" s="117"/>
      <c r="C28" s="117"/>
      <c r="D28" s="117"/>
      <c r="E28" s="117"/>
      <c r="F28" s="117"/>
      <c r="G28" s="117"/>
    </row>
    <row r="29" spans="1:7">
      <c r="A29" s="103"/>
      <c r="B29" s="103"/>
      <c r="C29" s="103"/>
      <c r="D29" s="103"/>
      <c r="E29" s="103"/>
      <c r="F29" s="103"/>
      <c r="G29" s="137"/>
    </row>
    <row r="30" spans="1:7">
      <c r="A30" s="104"/>
      <c r="B30" s="118"/>
      <c r="C30" s="118"/>
      <c r="D30" s="118"/>
      <c r="E30" s="118"/>
      <c r="F30" s="118"/>
      <c r="G30" s="103"/>
    </row>
    <row r="31" spans="1:7">
      <c r="A31" s="103"/>
      <c r="B31" s="101"/>
      <c r="C31" s="101"/>
      <c r="D31" s="101"/>
      <c r="E31" s="101"/>
      <c r="F31" s="129"/>
      <c r="G31" s="101"/>
    </row>
    <row r="32" spans="1:7">
      <c r="A32" s="101"/>
      <c r="B32" s="119"/>
      <c r="C32" s="119"/>
      <c r="D32" s="119"/>
      <c r="E32" s="119"/>
      <c r="F32" s="119"/>
      <c r="G32" s="119"/>
    </row>
    <row r="33" spans="1:7">
      <c r="A33" s="101"/>
      <c r="B33" s="119"/>
      <c r="C33" s="119"/>
      <c r="D33" s="119"/>
      <c r="E33" s="119"/>
      <c r="F33" s="119"/>
      <c r="G33" s="119"/>
    </row>
    <row r="34" spans="1:7">
      <c r="A34" s="101"/>
      <c r="B34" s="119"/>
      <c r="C34" s="119"/>
      <c r="D34" s="119"/>
      <c r="E34" s="119"/>
      <c r="F34" s="119"/>
      <c r="G34" s="119"/>
    </row>
    <row r="35" spans="1:7">
      <c r="A35" s="101"/>
      <c r="B35" s="119"/>
      <c r="C35" s="119"/>
      <c r="D35" s="119"/>
      <c r="E35" s="119"/>
      <c r="F35" s="119"/>
      <c r="G35" s="119"/>
    </row>
    <row r="36" spans="1:7">
      <c r="A36" s="101"/>
      <c r="B36" s="119"/>
      <c r="C36" s="119"/>
      <c r="D36" s="119"/>
      <c r="E36" s="119"/>
      <c r="F36" s="119"/>
      <c r="G36" s="119"/>
    </row>
    <row r="37" spans="1:7">
      <c r="A37" s="101"/>
      <c r="B37" s="119"/>
      <c r="C37" s="119"/>
      <c r="D37" s="119"/>
      <c r="E37" s="119"/>
      <c r="F37" s="119"/>
      <c r="G37" s="119"/>
    </row>
    <row r="38" spans="1:7">
      <c r="A38" s="105"/>
      <c r="B38" s="119"/>
      <c r="C38" s="119"/>
      <c r="D38" s="119"/>
      <c r="E38" s="119"/>
      <c r="F38" s="119"/>
      <c r="G38" s="119"/>
    </row>
    <row r="39" spans="1:7">
      <c r="A39" s="101"/>
      <c r="B39" s="119"/>
      <c r="C39" s="119"/>
      <c r="D39" s="119"/>
      <c r="E39" s="119"/>
      <c r="F39" s="119"/>
      <c r="G39" s="119"/>
    </row>
    <row r="40" spans="1:7">
      <c r="A40" s="101"/>
      <c r="B40" s="119"/>
      <c r="C40" s="119"/>
      <c r="D40" s="119"/>
      <c r="E40" s="119"/>
      <c r="F40" s="119"/>
      <c r="G40" s="119"/>
    </row>
    <row r="41" spans="1:7">
      <c r="A41" s="101"/>
      <c r="B41" s="119"/>
      <c r="C41" s="119"/>
      <c r="D41" s="119"/>
      <c r="E41" s="119"/>
      <c r="F41" s="119"/>
      <c r="G41" s="119"/>
    </row>
    <row r="42" spans="1:7">
      <c r="A42" s="101"/>
      <c r="B42" s="119"/>
      <c r="C42" s="119"/>
      <c r="D42" s="119"/>
      <c r="E42" s="119"/>
      <c r="F42" s="119"/>
      <c r="G42" s="119"/>
    </row>
    <row r="43" spans="1:7">
      <c r="A43" s="101"/>
      <c r="B43" s="103"/>
      <c r="C43" s="103"/>
      <c r="D43" s="103"/>
      <c r="E43" s="103"/>
      <c r="F43" s="103"/>
      <c r="G43" s="103"/>
    </row>
    <row r="44" spans="1:7">
      <c r="A44" s="101"/>
      <c r="B44" s="119"/>
      <c r="C44" s="119"/>
      <c r="D44" s="119"/>
      <c r="E44" s="119"/>
      <c r="F44" s="119"/>
      <c r="G44" s="119"/>
    </row>
    <row r="45" spans="1:7">
      <c r="A45" s="101"/>
      <c r="B45" s="119"/>
      <c r="C45" s="119"/>
      <c r="D45" s="119"/>
      <c r="E45" s="119"/>
      <c r="F45" s="119"/>
      <c r="G45" s="119"/>
    </row>
    <row r="46" spans="1:7">
      <c r="A46" s="101"/>
      <c r="B46" s="119"/>
      <c r="C46" s="119"/>
      <c r="D46" s="119"/>
      <c r="E46" s="119"/>
      <c r="F46" s="119"/>
      <c r="G46" s="119"/>
    </row>
    <row r="47" spans="1:7">
      <c r="A47" s="101"/>
      <c r="B47" s="119"/>
      <c r="C47" s="119"/>
      <c r="D47" s="119"/>
      <c r="E47" s="119"/>
      <c r="F47" s="119"/>
      <c r="G47" s="119"/>
    </row>
    <row r="48" spans="1:7">
      <c r="A48" s="101"/>
      <c r="B48" s="119"/>
      <c r="C48" s="119"/>
      <c r="D48" s="119"/>
      <c r="E48" s="119"/>
      <c r="F48" s="119"/>
      <c r="G48" s="119"/>
    </row>
    <row r="49" spans="1:7">
      <c r="A49" s="101"/>
      <c r="B49" s="119"/>
      <c r="C49" s="119"/>
      <c r="D49" s="119"/>
      <c r="E49" s="119"/>
      <c r="F49" s="119"/>
      <c r="G49" s="119"/>
    </row>
    <row r="50" spans="1:7">
      <c r="A50" s="101"/>
      <c r="B50" s="119"/>
      <c r="C50" s="119"/>
      <c r="D50" s="119"/>
      <c r="E50" s="119"/>
      <c r="F50" s="119"/>
      <c r="G50" s="119"/>
    </row>
    <row r="51" spans="1:7">
      <c r="A51" s="58"/>
      <c r="B51" s="120"/>
      <c r="C51" s="120"/>
      <c r="D51" s="120"/>
      <c r="E51" s="120"/>
      <c r="F51" s="120"/>
      <c r="G51" s="120"/>
    </row>
    <row r="52" spans="1:7">
      <c r="A52" s="106"/>
      <c r="B52" s="42"/>
      <c r="C52" s="42"/>
      <c r="D52" s="42"/>
      <c r="E52" s="127"/>
      <c r="F52" s="130"/>
      <c r="G52" s="138"/>
    </row>
    <row r="53" spans="1:7">
      <c r="A53" s="107"/>
      <c r="B53" s="42"/>
      <c r="C53" s="42"/>
      <c r="D53" s="42"/>
      <c r="E53" s="127"/>
      <c r="F53" s="130"/>
      <c r="G53" s="139"/>
    </row>
    <row r="54" spans="1:7">
      <c r="A54" s="42"/>
      <c r="B54" s="42"/>
      <c r="C54" s="42"/>
      <c r="D54" s="42"/>
      <c r="E54" s="42"/>
      <c r="F54" s="42"/>
      <c r="G54" s="138"/>
    </row>
  </sheetData>
  <phoneticPr fontId="3"/>
  <pageMargins left="0.70866141732283472" right="0.70866141732283472" top="0.74803149606299213" bottom="0.74803149606299213" header="0.31496062992125984" footer="0.31496062992125984"/>
  <pageSetup paperSize="9" scale="9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2"/>
  <sheetViews>
    <sheetView showGridLines="0" view="pageBreakPreview" zoomScaleSheetLayoutView="100" workbookViewId="0">
      <selection activeCell="J1" sqref="J1:Q1048576"/>
    </sheetView>
  </sheetViews>
  <sheetFormatPr defaultColWidth="10" defaultRowHeight="12"/>
  <cols>
    <col min="1" max="1" width="10" style="1"/>
    <col min="2" max="2" width="9.5" style="1" customWidth="1"/>
    <col min="3" max="8" width="13.625" style="1" customWidth="1"/>
    <col min="9" max="16384" width="10" style="1"/>
  </cols>
  <sheetData>
    <row r="2" spans="2:8" ht="18" customHeight="1">
      <c r="B2" s="94" t="s">
        <v>342</v>
      </c>
      <c r="C2" s="108"/>
      <c r="D2" s="108"/>
      <c r="E2" s="108"/>
      <c r="F2" s="108"/>
      <c r="G2" s="108"/>
      <c r="H2" s="108"/>
    </row>
    <row r="3" spans="2:8" ht="12" customHeight="1">
      <c r="B3" s="93"/>
      <c r="C3" s="93" t="s">
        <v>121</v>
      </c>
      <c r="D3" s="93"/>
      <c r="E3" s="93"/>
      <c r="F3" s="93"/>
      <c r="G3" s="93"/>
      <c r="H3" s="131" t="s">
        <v>93</v>
      </c>
    </row>
    <row r="4" spans="2:8" ht="18" customHeight="1">
      <c r="B4" s="95" t="s">
        <v>94</v>
      </c>
      <c r="C4" s="143" t="s">
        <v>96</v>
      </c>
      <c r="D4" s="146"/>
      <c r="E4" s="146"/>
      <c r="F4" s="146"/>
      <c r="G4" s="146"/>
      <c r="H4" s="149"/>
    </row>
    <row r="5" spans="2:8" ht="18" customHeight="1">
      <c r="B5" s="96" t="s">
        <v>246</v>
      </c>
      <c r="C5" s="110" t="s">
        <v>97</v>
      </c>
      <c r="D5" s="122" t="s">
        <v>99</v>
      </c>
      <c r="E5" s="125" t="s">
        <v>67</v>
      </c>
      <c r="F5" s="122" t="s">
        <v>84</v>
      </c>
      <c r="G5" s="128" t="s">
        <v>100</v>
      </c>
      <c r="H5" s="122" t="s">
        <v>101</v>
      </c>
    </row>
    <row r="6" spans="2:8" ht="18" hidden="1" customHeight="1">
      <c r="B6" s="97" t="s">
        <v>102</v>
      </c>
      <c r="C6" s="111">
        <f t="shared" ref="C6:C12" si="0">SUM(D6:H6)</f>
        <v>5</v>
      </c>
      <c r="D6" s="123" t="s">
        <v>60</v>
      </c>
      <c r="E6" s="123" t="s">
        <v>60</v>
      </c>
      <c r="F6" s="123">
        <v>1</v>
      </c>
      <c r="G6" s="123">
        <v>2</v>
      </c>
      <c r="H6" s="133">
        <v>2</v>
      </c>
    </row>
    <row r="7" spans="2:8" ht="18" hidden="1" customHeight="1">
      <c r="B7" s="98" t="s">
        <v>104</v>
      </c>
      <c r="C7" s="112">
        <f t="shared" si="0"/>
        <v>17</v>
      </c>
      <c r="D7" s="119">
        <v>1</v>
      </c>
      <c r="E7" s="119" t="s">
        <v>60</v>
      </c>
      <c r="F7" s="119">
        <v>1</v>
      </c>
      <c r="G7" s="119">
        <v>6</v>
      </c>
      <c r="H7" s="134">
        <v>9</v>
      </c>
    </row>
    <row r="8" spans="2:8" ht="18" hidden="1" customHeight="1">
      <c r="B8" s="98" t="s">
        <v>106</v>
      </c>
      <c r="C8" s="112">
        <f t="shared" si="0"/>
        <v>7</v>
      </c>
      <c r="D8" s="119" t="s">
        <v>60</v>
      </c>
      <c r="E8" s="119" t="s">
        <v>60</v>
      </c>
      <c r="F8" s="119">
        <v>2</v>
      </c>
      <c r="G8" s="119">
        <v>3</v>
      </c>
      <c r="H8" s="134">
        <v>2</v>
      </c>
    </row>
    <row r="9" spans="2:8" ht="18" hidden="1" customHeight="1">
      <c r="B9" s="98" t="s">
        <v>123</v>
      </c>
      <c r="C9" s="112">
        <f t="shared" si="0"/>
        <v>4</v>
      </c>
      <c r="D9" s="119">
        <v>1</v>
      </c>
      <c r="E9" s="119">
        <v>1</v>
      </c>
      <c r="F9" s="119">
        <v>1</v>
      </c>
      <c r="G9" s="119" t="s">
        <v>60</v>
      </c>
      <c r="H9" s="134">
        <v>1</v>
      </c>
    </row>
    <row r="10" spans="2:8" ht="18" hidden="1" customHeight="1">
      <c r="B10" s="98" t="s">
        <v>124</v>
      </c>
      <c r="C10" s="112">
        <f t="shared" si="0"/>
        <v>5</v>
      </c>
      <c r="D10" s="119">
        <v>1</v>
      </c>
      <c r="E10" s="119" t="s">
        <v>60</v>
      </c>
      <c r="F10" s="119">
        <v>1</v>
      </c>
      <c r="G10" s="119">
        <v>3</v>
      </c>
      <c r="H10" s="134" t="s">
        <v>60</v>
      </c>
    </row>
    <row r="11" spans="2:8" ht="18" hidden="1" customHeight="1">
      <c r="B11" s="98" t="s">
        <v>109</v>
      </c>
      <c r="C11" s="112">
        <f t="shared" si="0"/>
        <v>3</v>
      </c>
      <c r="D11" s="119" t="s">
        <v>60</v>
      </c>
      <c r="E11" s="119" t="s">
        <v>60</v>
      </c>
      <c r="F11" s="119">
        <v>1</v>
      </c>
      <c r="G11" s="119">
        <v>2</v>
      </c>
      <c r="H11" s="134" t="s">
        <v>60</v>
      </c>
    </row>
    <row r="12" spans="2:8" ht="18" hidden="1" customHeight="1">
      <c r="B12" s="140" t="s">
        <v>111</v>
      </c>
      <c r="C12" s="112">
        <f t="shared" si="0"/>
        <v>7</v>
      </c>
      <c r="D12" s="119">
        <v>1</v>
      </c>
      <c r="E12" s="119">
        <v>1</v>
      </c>
      <c r="F12" s="119">
        <v>1</v>
      </c>
      <c r="G12" s="119">
        <v>3</v>
      </c>
      <c r="H12" s="134">
        <v>1</v>
      </c>
    </row>
    <row r="13" spans="2:8" ht="18" hidden="1" customHeight="1">
      <c r="B13" s="97" t="s">
        <v>112</v>
      </c>
      <c r="C13" s="111">
        <v>2</v>
      </c>
      <c r="D13" s="123" t="s">
        <v>60</v>
      </c>
      <c r="E13" s="123" t="s">
        <v>60</v>
      </c>
      <c r="F13" s="123" t="s">
        <v>60</v>
      </c>
      <c r="G13" s="123">
        <v>1</v>
      </c>
      <c r="H13" s="133">
        <v>1</v>
      </c>
    </row>
    <row r="14" spans="2:8" ht="18" hidden="1" customHeight="1">
      <c r="B14" s="98">
        <v>13</v>
      </c>
      <c r="C14" s="112">
        <v>9</v>
      </c>
      <c r="D14" s="119" t="s">
        <v>60</v>
      </c>
      <c r="E14" s="119">
        <v>1</v>
      </c>
      <c r="F14" s="119">
        <v>2</v>
      </c>
      <c r="G14" s="119">
        <v>3</v>
      </c>
      <c r="H14" s="134">
        <v>3</v>
      </c>
    </row>
    <row r="15" spans="2:8" ht="18" hidden="1" customHeight="1">
      <c r="B15" s="98">
        <v>14</v>
      </c>
      <c r="C15" s="112">
        <v>7</v>
      </c>
      <c r="D15" s="119" t="s">
        <v>60</v>
      </c>
      <c r="E15" s="119">
        <v>1</v>
      </c>
      <c r="F15" s="119">
        <v>1</v>
      </c>
      <c r="G15" s="119">
        <v>1</v>
      </c>
      <c r="H15" s="134">
        <v>4</v>
      </c>
    </row>
    <row r="16" spans="2:8" ht="18" customHeight="1">
      <c r="B16" s="97" t="s">
        <v>212</v>
      </c>
      <c r="C16" s="111">
        <v>12</v>
      </c>
      <c r="D16" s="123">
        <v>0</v>
      </c>
      <c r="E16" s="123">
        <v>2</v>
      </c>
      <c r="F16" s="123">
        <v>2</v>
      </c>
      <c r="G16" s="123">
        <v>1</v>
      </c>
      <c r="H16" s="133">
        <v>7</v>
      </c>
    </row>
    <row r="17" spans="2:9" ht="18" hidden="1" customHeight="1">
      <c r="B17" s="99">
        <v>24</v>
      </c>
      <c r="C17" s="144"/>
      <c r="D17" s="147"/>
      <c r="E17" s="147"/>
      <c r="F17" s="147"/>
      <c r="G17" s="147"/>
      <c r="H17" s="150"/>
      <c r="I17" s="151" t="s">
        <v>125</v>
      </c>
    </row>
    <row r="18" spans="2:9" ht="18" customHeight="1">
      <c r="B18" s="98">
        <v>24</v>
      </c>
      <c r="C18" s="112">
        <v>15</v>
      </c>
      <c r="D18" s="119">
        <v>0</v>
      </c>
      <c r="E18" s="119">
        <v>2</v>
      </c>
      <c r="F18" s="119">
        <v>7</v>
      </c>
      <c r="G18" s="119">
        <v>2</v>
      </c>
      <c r="H18" s="134">
        <v>4</v>
      </c>
      <c r="I18" s="151"/>
    </row>
    <row r="19" spans="2:9" ht="18" customHeight="1">
      <c r="B19" s="98">
        <v>25</v>
      </c>
      <c r="C19" s="112">
        <v>7</v>
      </c>
      <c r="D19" s="119">
        <v>0</v>
      </c>
      <c r="E19" s="119">
        <v>0</v>
      </c>
      <c r="F19" s="119">
        <v>4</v>
      </c>
      <c r="G19" s="119">
        <v>0</v>
      </c>
      <c r="H19" s="134">
        <v>3</v>
      </c>
      <c r="I19" s="151"/>
    </row>
    <row r="20" spans="2:9" ht="18" customHeight="1">
      <c r="B20" s="98">
        <v>26</v>
      </c>
      <c r="C20" s="112">
        <v>4</v>
      </c>
      <c r="D20" s="119">
        <v>1</v>
      </c>
      <c r="E20" s="119">
        <v>0</v>
      </c>
      <c r="F20" s="119">
        <v>2</v>
      </c>
      <c r="G20" s="119">
        <v>1</v>
      </c>
      <c r="H20" s="134">
        <v>0</v>
      </c>
      <c r="I20" s="151"/>
    </row>
    <row r="21" spans="2:9" ht="18" customHeight="1">
      <c r="B21" s="98">
        <v>27</v>
      </c>
      <c r="C21" s="112">
        <v>11</v>
      </c>
      <c r="D21" s="119">
        <v>1</v>
      </c>
      <c r="E21" s="119">
        <v>0</v>
      </c>
      <c r="F21" s="119">
        <v>7</v>
      </c>
      <c r="G21" s="119">
        <v>0</v>
      </c>
      <c r="H21" s="134">
        <v>3</v>
      </c>
      <c r="I21" s="151"/>
    </row>
    <row r="22" spans="2:9" ht="18" customHeight="1">
      <c r="B22" s="98">
        <v>28</v>
      </c>
      <c r="C22" s="112">
        <v>4</v>
      </c>
      <c r="D22" s="119">
        <v>1</v>
      </c>
      <c r="E22" s="119">
        <v>0</v>
      </c>
      <c r="F22" s="119">
        <v>0</v>
      </c>
      <c r="G22" s="119">
        <v>1</v>
      </c>
      <c r="H22" s="134">
        <v>2</v>
      </c>
      <c r="I22" s="151"/>
    </row>
    <row r="23" spans="2:9" ht="18" customHeight="1">
      <c r="B23" s="98">
        <v>29</v>
      </c>
      <c r="C23" s="112">
        <f>D23+E23+F23+G23+H23</f>
        <v>36</v>
      </c>
      <c r="D23" s="119">
        <v>2</v>
      </c>
      <c r="E23" s="119">
        <v>5</v>
      </c>
      <c r="F23" s="119">
        <v>9</v>
      </c>
      <c r="G23" s="119">
        <v>6</v>
      </c>
      <c r="H23" s="134">
        <v>14</v>
      </c>
      <c r="I23" s="151"/>
    </row>
    <row r="24" spans="2:9" ht="18" customHeight="1">
      <c r="B24" s="98">
        <v>30</v>
      </c>
      <c r="C24" s="112">
        <f>D24+E24+F24+G24+H24</f>
        <v>33</v>
      </c>
      <c r="D24" s="119">
        <v>0</v>
      </c>
      <c r="E24" s="119">
        <v>6</v>
      </c>
      <c r="F24" s="119">
        <v>7</v>
      </c>
      <c r="G24" s="119">
        <v>6</v>
      </c>
      <c r="H24" s="134">
        <v>14</v>
      </c>
    </row>
    <row r="25" spans="2:9" ht="18" customHeight="1">
      <c r="B25" s="99">
        <v>31</v>
      </c>
      <c r="C25" s="145">
        <f>D25+E25+F25+G25+H25</f>
        <v>42</v>
      </c>
      <c r="D25" s="124">
        <v>3</v>
      </c>
      <c r="E25" s="124">
        <v>5</v>
      </c>
      <c r="F25" s="124">
        <v>13</v>
      </c>
      <c r="G25" s="124">
        <v>7</v>
      </c>
      <c r="H25" s="135">
        <v>14</v>
      </c>
    </row>
    <row r="26" spans="2:9" ht="18" customHeight="1">
      <c r="B26" s="141"/>
      <c r="C26" s="93"/>
      <c r="D26" s="93"/>
      <c r="E26" s="93"/>
      <c r="F26" s="556" t="s">
        <v>343</v>
      </c>
      <c r="G26" s="557"/>
      <c r="H26" s="557"/>
    </row>
    <row r="27" spans="2:9" ht="18" customHeight="1">
      <c r="B27" s="93"/>
      <c r="C27" s="93"/>
      <c r="D27" s="93"/>
      <c r="E27" s="93"/>
      <c r="F27" s="557"/>
      <c r="G27" s="557"/>
      <c r="H27" s="557"/>
    </row>
    <row r="28" spans="2:9" ht="18" customHeight="1">
      <c r="B28" s="93"/>
      <c r="C28" s="93"/>
      <c r="D28" s="93"/>
      <c r="E28" s="93"/>
      <c r="F28" s="148"/>
      <c r="G28" s="148"/>
      <c r="H28" s="148"/>
    </row>
    <row r="29" spans="2:9" ht="18" customHeight="1">
      <c r="B29" s="107" t="s">
        <v>129</v>
      </c>
    </row>
    <row r="30" spans="2:9" ht="15.75" customHeight="1">
      <c r="B30" s="142" t="s">
        <v>132</v>
      </c>
    </row>
    <row r="31" spans="2:9">
      <c r="B31" s="142" t="s">
        <v>247</v>
      </c>
    </row>
    <row r="32" spans="2:9" ht="66.75" customHeight="1"/>
  </sheetData>
  <mergeCells count="1">
    <mergeCell ref="F26:H27"/>
  </mergeCells>
  <phoneticPr fontId="3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&amp;R&amp;F&amp;A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4"/>
  <sheetViews>
    <sheetView showGridLines="0" view="pageBreakPreview" zoomScaleNormal="100" zoomScaleSheetLayoutView="100" workbookViewId="0">
      <selection activeCell="K1" sqref="K1:W1048576"/>
    </sheetView>
  </sheetViews>
  <sheetFormatPr defaultRowHeight="12"/>
  <cols>
    <col min="1" max="1" width="9.5" style="152" customWidth="1"/>
    <col min="2" max="3" width="7.625" style="153" customWidth="1"/>
    <col min="4" max="4" width="12.375" style="153" customWidth="1"/>
    <col min="5" max="5" width="13.75" style="153" customWidth="1"/>
    <col min="6" max="6" width="7.25" style="153" customWidth="1"/>
    <col min="7" max="7" width="10.75" style="153" customWidth="1"/>
    <col min="8" max="8" width="12" style="153" customWidth="1"/>
    <col min="9" max="9" width="10.25" style="153" customWidth="1"/>
    <col min="10" max="10" width="9" style="153" customWidth="1"/>
    <col min="11" max="16384" width="9" style="153"/>
  </cols>
  <sheetData>
    <row r="1" spans="1:9" ht="18" customHeight="1">
      <c r="A1" s="154" t="s">
        <v>248</v>
      </c>
      <c r="B1" s="166"/>
      <c r="C1" s="166"/>
      <c r="D1" s="166"/>
      <c r="E1" s="166"/>
      <c r="F1" s="166"/>
      <c r="G1" s="166"/>
      <c r="H1" s="166"/>
      <c r="I1" s="166"/>
    </row>
    <row r="2" spans="1:9" ht="12" customHeight="1">
      <c r="A2" s="155"/>
      <c r="B2" s="155"/>
      <c r="C2" s="155"/>
      <c r="D2" s="155"/>
      <c r="E2" s="155"/>
      <c r="F2" s="155"/>
      <c r="G2" s="155"/>
      <c r="H2" s="155"/>
      <c r="I2" s="196" t="s">
        <v>93</v>
      </c>
    </row>
    <row r="3" spans="1:9" ht="18" customHeight="1">
      <c r="A3" s="156" t="s">
        <v>18</v>
      </c>
      <c r="B3" s="561" t="s">
        <v>135</v>
      </c>
      <c r="C3" s="563" t="s">
        <v>137</v>
      </c>
      <c r="D3" s="564"/>
      <c r="E3" s="564"/>
      <c r="F3" s="565"/>
      <c r="G3" s="558" t="s">
        <v>138</v>
      </c>
      <c r="H3" s="558" t="s">
        <v>139</v>
      </c>
      <c r="I3" s="558" t="s">
        <v>6</v>
      </c>
    </row>
    <row r="4" spans="1:9" ht="18" customHeight="1">
      <c r="A4" s="157"/>
      <c r="B4" s="566"/>
      <c r="C4" s="561" t="s">
        <v>141</v>
      </c>
      <c r="D4" s="563" t="s">
        <v>143</v>
      </c>
      <c r="E4" s="565"/>
      <c r="F4" s="561" t="s">
        <v>144</v>
      </c>
      <c r="G4" s="559"/>
      <c r="H4" s="559"/>
      <c r="I4" s="559"/>
    </row>
    <row r="5" spans="1:9" ht="18" customHeight="1">
      <c r="A5" s="158" t="s">
        <v>49</v>
      </c>
      <c r="B5" s="562"/>
      <c r="C5" s="562"/>
      <c r="D5" s="182" t="s">
        <v>145</v>
      </c>
      <c r="E5" s="182" t="s">
        <v>146</v>
      </c>
      <c r="F5" s="562"/>
      <c r="G5" s="560"/>
      <c r="H5" s="560"/>
      <c r="I5" s="560"/>
    </row>
    <row r="6" spans="1:9" ht="18" hidden="1" customHeight="1">
      <c r="A6" s="159" t="s">
        <v>148</v>
      </c>
      <c r="B6" s="168">
        <v>7</v>
      </c>
      <c r="C6" s="177">
        <v>6</v>
      </c>
      <c r="D6" s="183" t="s">
        <v>60</v>
      </c>
      <c r="E6" s="189">
        <v>3</v>
      </c>
      <c r="F6" s="183">
        <v>3</v>
      </c>
      <c r="G6" s="183">
        <v>1</v>
      </c>
      <c r="H6" s="189">
        <v>1</v>
      </c>
      <c r="I6" s="197">
        <v>42</v>
      </c>
    </row>
    <row r="7" spans="1:9" ht="18" hidden="1" customHeight="1">
      <c r="A7" s="157" t="s">
        <v>150</v>
      </c>
      <c r="B7" s="169">
        <v>4</v>
      </c>
      <c r="C7" s="173">
        <v>4</v>
      </c>
      <c r="D7" s="184" t="s">
        <v>60</v>
      </c>
      <c r="E7" s="190">
        <v>2</v>
      </c>
      <c r="F7" s="184">
        <v>2</v>
      </c>
      <c r="G7" s="184" t="s">
        <v>60</v>
      </c>
      <c r="H7" s="190">
        <v>1</v>
      </c>
      <c r="I7" s="198">
        <v>34</v>
      </c>
    </row>
    <row r="8" spans="1:9" ht="18" hidden="1" customHeight="1">
      <c r="A8" s="157" t="s">
        <v>151</v>
      </c>
      <c r="B8" s="169">
        <v>11</v>
      </c>
      <c r="C8" s="173">
        <v>9</v>
      </c>
      <c r="D8" s="184" t="s">
        <v>60</v>
      </c>
      <c r="E8" s="190">
        <v>4</v>
      </c>
      <c r="F8" s="184">
        <v>5</v>
      </c>
      <c r="G8" s="184">
        <v>2</v>
      </c>
      <c r="H8" s="190">
        <v>3</v>
      </c>
      <c r="I8" s="198">
        <v>35</v>
      </c>
    </row>
    <row r="9" spans="1:9" ht="18" hidden="1" customHeight="1">
      <c r="A9" s="160" t="s">
        <v>123</v>
      </c>
      <c r="B9" s="170">
        <v>9</v>
      </c>
      <c r="C9" s="178">
        <v>8</v>
      </c>
      <c r="D9" s="185" t="s">
        <v>60</v>
      </c>
      <c r="E9" s="191">
        <v>5</v>
      </c>
      <c r="F9" s="185">
        <v>3</v>
      </c>
      <c r="G9" s="185">
        <v>1</v>
      </c>
      <c r="H9" s="191">
        <v>2</v>
      </c>
      <c r="I9" s="199">
        <v>37</v>
      </c>
    </row>
    <row r="10" spans="1:9" ht="18" hidden="1" customHeight="1">
      <c r="A10" s="161">
        <v>8</v>
      </c>
      <c r="B10" s="171">
        <v>8</v>
      </c>
      <c r="C10" s="179">
        <v>6</v>
      </c>
      <c r="D10" s="186" t="s">
        <v>60</v>
      </c>
      <c r="E10" s="192">
        <v>2</v>
      </c>
      <c r="F10" s="186">
        <v>4</v>
      </c>
      <c r="G10" s="186">
        <v>2</v>
      </c>
      <c r="H10" s="192">
        <v>5</v>
      </c>
      <c r="I10" s="200">
        <v>31</v>
      </c>
    </row>
    <row r="11" spans="1:9" ht="18" hidden="1" customHeight="1">
      <c r="A11" s="162" t="s">
        <v>109</v>
      </c>
      <c r="B11" s="172">
        <v>21</v>
      </c>
      <c r="C11" s="180">
        <v>18</v>
      </c>
      <c r="D11" s="187" t="s">
        <v>60</v>
      </c>
      <c r="E11" s="193">
        <v>14</v>
      </c>
      <c r="F11" s="187">
        <v>4</v>
      </c>
      <c r="G11" s="187">
        <v>3</v>
      </c>
      <c r="H11" s="193">
        <v>11</v>
      </c>
      <c r="I11" s="201">
        <v>27</v>
      </c>
    </row>
    <row r="12" spans="1:9" ht="18" hidden="1" customHeight="1">
      <c r="A12" s="157" t="s">
        <v>111</v>
      </c>
      <c r="B12" s="173">
        <v>9</v>
      </c>
      <c r="C12" s="173">
        <v>8</v>
      </c>
      <c r="D12" s="184">
        <v>3</v>
      </c>
      <c r="E12" s="190">
        <v>2</v>
      </c>
      <c r="F12" s="184">
        <v>3</v>
      </c>
      <c r="G12" s="184">
        <v>1</v>
      </c>
      <c r="H12" s="184" t="s">
        <v>60</v>
      </c>
      <c r="I12" s="198">
        <v>26</v>
      </c>
    </row>
    <row r="13" spans="1:9" ht="18" hidden="1" customHeight="1">
      <c r="A13" s="159" t="s">
        <v>112</v>
      </c>
      <c r="B13" s="168">
        <v>10</v>
      </c>
      <c r="C13" s="177">
        <v>8</v>
      </c>
      <c r="D13" s="183">
        <v>2</v>
      </c>
      <c r="E13" s="189">
        <v>1</v>
      </c>
      <c r="F13" s="183">
        <v>5</v>
      </c>
      <c r="G13" s="183">
        <v>2</v>
      </c>
      <c r="H13" s="189">
        <v>2</v>
      </c>
      <c r="I13" s="197">
        <v>26</v>
      </c>
    </row>
    <row r="14" spans="1:9" ht="18" hidden="1" customHeight="1">
      <c r="A14" s="157">
        <v>13</v>
      </c>
      <c r="B14" s="169">
        <v>10</v>
      </c>
      <c r="C14" s="173">
        <v>8</v>
      </c>
      <c r="D14" s="184">
        <v>4</v>
      </c>
      <c r="E14" s="190">
        <v>3</v>
      </c>
      <c r="F14" s="184">
        <v>1</v>
      </c>
      <c r="G14" s="184">
        <v>2</v>
      </c>
      <c r="H14" s="190">
        <v>6</v>
      </c>
      <c r="I14" s="198">
        <v>36</v>
      </c>
    </row>
    <row r="15" spans="1:9" ht="18" hidden="1" customHeight="1">
      <c r="A15" s="163">
        <v>14</v>
      </c>
      <c r="B15" s="169">
        <v>5</v>
      </c>
      <c r="C15" s="173">
        <v>4</v>
      </c>
      <c r="D15" s="184">
        <v>3</v>
      </c>
      <c r="E15" s="190">
        <v>1</v>
      </c>
      <c r="F15" s="184" t="s">
        <v>60</v>
      </c>
      <c r="G15" s="184">
        <v>1</v>
      </c>
      <c r="H15" s="184" t="s">
        <v>60</v>
      </c>
      <c r="I15" s="198">
        <v>21</v>
      </c>
    </row>
    <row r="16" spans="1:9" ht="18" customHeight="1">
      <c r="A16" s="164" t="s">
        <v>245</v>
      </c>
      <c r="B16" s="168">
        <v>7</v>
      </c>
      <c r="C16" s="177" t="s">
        <v>60</v>
      </c>
      <c r="D16" s="183" t="s">
        <v>60</v>
      </c>
      <c r="E16" s="189" t="s">
        <v>60</v>
      </c>
      <c r="F16" s="183" t="s">
        <v>60</v>
      </c>
      <c r="G16" s="183" t="s">
        <v>60</v>
      </c>
      <c r="H16" s="183" t="s">
        <v>60</v>
      </c>
      <c r="I16" s="197">
        <v>14</v>
      </c>
    </row>
    <row r="17" spans="1:9" ht="18" customHeight="1">
      <c r="A17" s="163">
        <v>26</v>
      </c>
      <c r="B17" s="169">
        <v>5</v>
      </c>
      <c r="C17" s="173" t="s">
        <v>60</v>
      </c>
      <c r="D17" s="184" t="s">
        <v>60</v>
      </c>
      <c r="E17" s="190" t="s">
        <v>60</v>
      </c>
      <c r="F17" s="184" t="s">
        <v>60</v>
      </c>
      <c r="G17" s="184" t="s">
        <v>60</v>
      </c>
      <c r="H17" s="184" t="s">
        <v>60</v>
      </c>
      <c r="I17" s="198">
        <v>7</v>
      </c>
    </row>
    <row r="18" spans="1:9" ht="18" customHeight="1">
      <c r="A18" s="163">
        <v>27</v>
      </c>
      <c r="B18" s="169">
        <v>9</v>
      </c>
      <c r="C18" s="173" t="s">
        <v>60</v>
      </c>
      <c r="D18" s="184" t="s">
        <v>60</v>
      </c>
      <c r="E18" s="190"/>
      <c r="F18" s="184" t="s">
        <v>60</v>
      </c>
      <c r="G18" s="184" t="s">
        <v>60</v>
      </c>
      <c r="H18" s="184" t="s">
        <v>60</v>
      </c>
      <c r="I18" s="198">
        <v>12</v>
      </c>
    </row>
    <row r="19" spans="1:9" ht="17.25" customHeight="1">
      <c r="A19" s="163">
        <v>28</v>
      </c>
      <c r="B19" s="169">
        <v>6</v>
      </c>
      <c r="C19" s="173" t="s">
        <v>60</v>
      </c>
      <c r="D19" s="184" t="s">
        <v>60</v>
      </c>
      <c r="E19" s="190" t="s">
        <v>60</v>
      </c>
      <c r="F19" s="184" t="s">
        <v>60</v>
      </c>
      <c r="G19" s="184" t="s">
        <v>60</v>
      </c>
      <c r="H19" s="184" t="s">
        <v>60</v>
      </c>
      <c r="I19" s="198">
        <v>13</v>
      </c>
    </row>
    <row r="20" spans="1:9" ht="17.25" customHeight="1">
      <c r="A20" s="163">
        <v>29</v>
      </c>
      <c r="B20" s="169">
        <v>2</v>
      </c>
      <c r="C20" s="173" t="s">
        <v>60</v>
      </c>
      <c r="D20" s="184" t="s">
        <v>60</v>
      </c>
      <c r="E20" s="190" t="s">
        <v>60</v>
      </c>
      <c r="F20" s="184" t="s">
        <v>60</v>
      </c>
      <c r="G20" s="184" t="s">
        <v>60</v>
      </c>
      <c r="H20" s="184" t="s">
        <v>60</v>
      </c>
      <c r="I20" s="198">
        <v>7</v>
      </c>
    </row>
    <row r="21" spans="1:9" ht="17.25" customHeight="1">
      <c r="A21" s="163">
        <v>30</v>
      </c>
      <c r="B21" s="169">
        <v>2</v>
      </c>
      <c r="C21" s="173" t="s">
        <v>60</v>
      </c>
      <c r="D21" s="184" t="s">
        <v>60</v>
      </c>
      <c r="E21" s="190" t="s">
        <v>60</v>
      </c>
      <c r="F21" s="184" t="s">
        <v>60</v>
      </c>
      <c r="G21" s="184" t="s">
        <v>60</v>
      </c>
      <c r="H21" s="184" t="s">
        <v>60</v>
      </c>
      <c r="I21" s="198">
        <v>8</v>
      </c>
    </row>
    <row r="22" spans="1:9" ht="17.25" customHeight="1">
      <c r="A22" s="163">
        <v>31</v>
      </c>
      <c r="B22" s="169">
        <v>2</v>
      </c>
      <c r="C22" s="173" t="s">
        <v>60</v>
      </c>
      <c r="D22" s="184" t="s">
        <v>60</v>
      </c>
      <c r="E22" s="190" t="s">
        <v>60</v>
      </c>
      <c r="F22" s="184" t="s">
        <v>60</v>
      </c>
      <c r="G22" s="184" t="s">
        <v>60</v>
      </c>
      <c r="H22" s="184" t="s">
        <v>60</v>
      </c>
      <c r="I22" s="198">
        <v>4</v>
      </c>
    </row>
    <row r="23" spans="1:9" ht="17.25" customHeight="1">
      <c r="A23" s="163" t="s">
        <v>160</v>
      </c>
      <c r="B23" s="169">
        <v>4</v>
      </c>
      <c r="C23" s="173" t="s">
        <v>60</v>
      </c>
      <c r="D23" s="184" t="s">
        <v>60</v>
      </c>
      <c r="E23" s="190" t="s">
        <v>60</v>
      </c>
      <c r="F23" s="184" t="s">
        <v>60</v>
      </c>
      <c r="G23" s="184" t="s">
        <v>60</v>
      </c>
      <c r="H23" s="184" t="s">
        <v>60</v>
      </c>
      <c r="I23" s="198">
        <v>8</v>
      </c>
    </row>
    <row r="24" spans="1:9" ht="18" customHeight="1">
      <c r="A24" s="19">
        <v>3</v>
      </c>
      <c r="B24" s="174">
        <v>4</v>
      </c>
      <c r="C24" s="181" t="s">
        <v>60</v>
      </c>
      <c r="D24" s="188" t="s">
        <v>60</v>
      </c>
      <c r="E24" s="194" t="s">
        <v>60</v>
      </c>
      <c r="F24" s="188" t="s">
        <v>60</v>
      </c>
      <c r="G24" s="188" t="s">
        <v>60</v>
      </c>
      <c r="H24" s="188" t="s">
        <v>60</v>
      </c>
      <c r="I24" s="202">
        <v>8</v>
      </c>
    </row>
    <row r="25" spans="1:9" ht="18" customHeight="1">
      <c r="A25" s="105"/>
      <c r="B25" s="175" t="s">
        <v>345</v>
      </c>
      <c r="C25" s="175"/>
      <c r="D25" s="175"/>
      <c r="E25" s="175"/>
      <c r="F25" s="175"/>
      <c r="G25" s="127"/>
      <c r="H25" s="127"/>
      <c r="I25" s="203" t="s">
        <v>152</v>
      </c>
    </row>
    <row r="50" spans="1:15">
      <c r="A50" s="165"/>
      <c r="B50" s="176"/>
      <c r="C50" s="176"/>
      <c r="D50" s="176"/>
      <c r="E50" s="176"/>
      <c r="F50" s="176"/>
      <c r="G50" s="176"/>
      <c r="H50" s="176"/>
      <c r="I50" s="176"/>
      <c r="J50" s="176"/>
      <c r="K50" s="176"/>
      <c r="L50" s="176"/>
      <c r="M50" s="176"/>
      <c r="N50" s="176"/>
      <c r="O50" s="176"/>
    </row>
    <row r="51" spans="1:15">
      <c r="A51" s="165"/>
      <c r="B51" s="176"/>
      <c r="C51" s="176"/>
      <c r="D51" s="176"/>
      <c r="E51" s="176"/>
      <c r="F51" s="176"/>
      <c r="G51" s="176"/>
      <c r="H51" s="176"/>
      <c r="I51" s="176"/>
      <c r="J51" s="176"/>
      <c r="K51" s="176"/>
      <c r="L51" s="176"/>
      <c r="M51" s="176"/>
      <c r="N51" s="176"/>
      <c r="O51" s="176"/>
    </row>
    <row r="52" spans="1:15">
      <c r="A52" s="165"/>
      <c r="B52" s="176"/>
      <c r="C52" s="176"/>
      <c r="D52" s="176"/>
      <c r="E52" s="176"/>
      <c r="F52" s="176"/>
      <c r="G52" s="176"/>
      <c r="H52" s="176"/>
      <c r="I52" s="176"/>
      <c r="J52" s="176"/>
      <c r="K52" s="176"/>
      <c r="L52" s="176"/>
      <c r="M52" s="176"/>
      <c r="N52" s="176"/>
      <c r="O52" s="176"/>
    </row>
    <row r="53" spans="1:15">
      <c r="A53" s="165"/>
      <c r="B53" s="176"/>
      <c r="C53" s="176"/>
      <c r="D53" s="176"/>
      <c r="E53" s="176"/>
      <c r="F53" s="176"/>
      <c r="G53" s="176"/>
      <c r="H53" s="176"/>
      <c r="I53" s="176"/>
      <c r="J53" s="176"/>
      <c r="K53" s="176"/>
      <c r="L53" s="176"/>
      <c r="M53" s="176"/>
      <c r="N53" s="176"/>
      <c r="O53" s="176"/>
    </row>
    <row r="54" spans="1:15">
      <c r="A54" s="165"/>
      <c r="B54" s="176"/>
      <c r="C54" s="176"/>
      <c r="D54" s="176"/>
      <c r="E54" s="176"/>
      <c r="F54" s="176"/>
      <c r="G54" s="176"/>
      <c r="H54" s="176"/>
      <c r="I54" s="176"/>
      <c r="J54" s="176"/>
      <c r="K54" s="176"/>
      <c r="L54" s="176"/>
      <c r="M54" s="176"/>
      <c r="N54" s="176"/>
      <c r="O54" s="176"/>
    </row>
    <row r="55" spans="1:15">
      <c r="A55" s="165"/>
      <c r="B55" s="176"/>
      <c r="C55" s="176"/>
      <c r="D55" s="176"/>
      <c r="E55" s="176"/>
      <c r="F55" s="176"/>
      <c r="G55" s="176"/>
      <c r="H55" s="176"/>
      <c r="I55" s="176"/>
      <c r="J55" s="176"/>
      <c r="K55" s="176"/>
      <c r="L55" s="176"/>
      <c r="M55" s="176"/>
      <c r="N55" s="176"/>
      <c r="O55" s="176"/>
    </row>
    <row r="56" spans="1:15">
      <c r="A56" s="165"/>
      <c r="B56" s="176"/>
      <c r="C56" s="176"/>
      <c r="D56" s="176"/>
      <c r="E56" s="176"/>
      <c r="F56" s="176"/>
      <c r="G56" s="176"/>
      <c r="H56" s="176"/>
      <c r="I56" s="176"/>
      <c r="J56" s="176"/>
      <c r="K56" s="176"/>
      <c r="L56" s="176"/>
      <c r="M56" s="176"/>
      <c r="N56" s="176"/>
      <c r="O56" s="176"/>
    </row>
    <row r="57" spans="1:15">
      <c r="A57" s="165"/>
      <c r="B57" s="176"/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6"/>
      <c r="N57" s="176"/>
      <c r="O57" s="176"/>
    </row>
    <row r="58" spans="1:15">
      <c r="A58" s="165"/>
      <c r="B58" s="176"/>
      <c r="C58" s="176"/>
      <c r="D58" s="176"/>
      <c r="E58" s="176"/>
      <c r="F58" s="176"/>
      <c r="G58" s="176"/>
      <c r="H58" s="176"/>
      <c r="I58" s="176"/>
      <c r="J58" s="176"/>
      <c r="K58" s="176"/>
      <c r="L58" s="176"/>
      <c r="M58" s="176"/>
      <c r="N58" s="176"/>
      <c r="O58" s="176"/>
    </row>
    <row r="59" spans="1:15">
      <c r="A59" s="165"/>
      <c r="B59" s="176"/>
      <c r="C59" s="176"/>
      <c r="D59" s="176"/>
      <c r="E59" s="176"/>
      <c r="F59" s="176"/>
      <c r="G59" s="176"/>
      <c r="H59" s="176"/>
      <c r="I59" s="176"/>
      <c r="J59" s="176"/>
      <c r="K59" s="176"/>
      <c r="L59" s="176"/>
      <c r="M59" s="176"/>
      <c r="N59" s="176"/>
      <c r="O59" s="176"/>
    </row>
    <row r="60" spans="1:15">
      <c r="A60" s="165"/>
      <c r="B60" s="176"/>
      <c r="C60" s="176"/>
      <c r="D60" s="176"/>
      <c r="E60" s="176"/>
      <c r="F60" s="176"/>
      <c r="G60" s="176"/>
      <c r="H60" s="176"/>
      <c r="I60" s="176"/>
      <c r="J60" s="176"/>
      <c r="K60" s="176"/>
      <c r="L60" s="176"/>
      <c r="M60" s="176"/>
      <c r="N60" s="176"/>
      <c r="O60" s="176"/>
    </row>
    <row r="61" spans="1:15">
      <c r="A61" s="165"/>
      <c r="B61" s="176"/>
      <c r="C61" s="176"/>
      <c r="D61" s="176"/>
      <c r="E61" s="176"/>
      <c r="F61" s="176"/>
      <c r="G61" s="176"/>
      <c r="H61" s="176"/>
      <c r="I61" s="176"/>
      <c r="J61" s="176"/>
      <c r="K61" s="176"/>
      <c r="L61" s="176"/>
      <c r="M61" s="176"/>
      <c r="N61" s="176"/>
      <c r="O61" s="176"/>
    </row>
    <row r="62" spans="1:15">
      <c r="A62" s="165"/>
      <c r="B62" s="176"/>
      <c r="C62" s="176"/>
      <c r="D62" s="176"/>
      <c r="E62" s="176"/>
      <c r="F62" s="176"/>
      <c r="G62" s="176"/>
      <c r="H62" s="176"/>
      <c r="I62" s="176"/>
      <c r="J62" s="176"/>
      <c r="K62" s="176"/>
      <c r="L62" s="176"/>
      <c r="M62" s="176"/>
      <c r="N62" s="176"/>
      <c r="O62" s="176"/>
    </row>
    <row r="63" spans="1:15">
      <c r="A63" s="165"/>
      <c r="B63" s="176"/>
      <c r="C63" s="176"/>
      <c r="D63" s="176"/>
      <c r="E63" s="176"/>
      <c r="F63" s="176"/>
      <c r="G63" s="176"/>
      <c r="H63" s="176"/>
      <c r="I63" s="176"/>
      <c r="J63" s="176"/>
      <c r="K63" s="176"/>
      <c r="L63" s="176"/>
      <c r="M63" s="176"/>
      <c r="N63" s="176"/>
      <c r="O63" s="176"/>
    </row>
    <row r="64" spans="1:15">
      <c r="A64" s="165"/>
      <c r="B64" s="176"/>
      <c r="C64" s="176"/>
      <c r="D64" s="176"/>
      <c r="E64" s="176"/>
      <c r="F64" s="176"/>
      <c r="G64" s="176"/>
      <c r="H64" s="176"/>
      <c r="I64" s="176"/>
      <c r="J64" s="176"/>
      <c r="K64" s="176"/>
      <c r="L64" s="176"/>
      <c r="M64" s="176"/>
      <c r="N64" s="176"/>
      <c r="O64" s="176"/>
    </row>
    <row r="65" spans="1:15">
      <c r="A65" s="165"/>
      <c r="B65" s="176"/>
      <c r="C65" s="176"/>
      <c r="D65" s="176"/>
      <c r="E65" s="176"/>
      <c r="F65" s="176"/>
      <c r="G65" s="176"/>
      <c r="H65" s="176"/>
      <c r="I65" s="176"/>
      <c r="J65" s="176"/>
      <c r="K65" s="176"/>
      <c r="L65" s="176"/>
      <c r="M65" s="176"/>
      <c r="N65" s="176"/>
      <c r="O65" s="176"/>
    </row>
    <row r="66" spans="1:15">
      <c r="A66" s="165"/>
      <c r="B66" s="176"/>
      <c r="C66" s="176"/>
      <c r="D66" s="176"/>
      <c r="E66" s="176"/>
      <c r="F66" s="176"/>
      <c r="G66" s="176"/>
      <c r="H66" s="176"/>
      <c r="I66" s="176"/>
      <c r="J66" s="176"/>
      <c r="K66" s="176"/>
      <c r="L66" s="176"/>
      <c r="M66" s="176"/>
      <c r="N66" s="176"/>
      <c r="O66" s="176"/>
    </row>
    <row r="67" spans="1:15">
      <c r="A67" s="165"/>
      <c r="B67" s="176"/>
      <c r="C67" s="176"/>
      <c r="D67" s="176"/>
      <c r="E67" s="176"/>
      <c r="F67" s="176"/>
      <c r="G67" s="176"/>
      <c r="H67" s="176"/>
      <c r="I67" s="176"/>
      <c r="J67" s="176"/>
      <c r="K67" s="176"/>
      <c r="L67" s="176"/>
      <c r="M67" s="176"/>
      <c r="N67" s="176"/>
      <c r="O67" s="176"/>
    </row>
    <row r="68" spans="1:15">
      <c r="A68" s="165"/>
      <c r="B68" s="176"/>
      <c r="C68" s="176"/>
      <c r="D68" s="176"/>
      <c r="E68" s="176"/>
      <c r="F68" s="176"/>
      <c r="G68" s="176"/>
      <c r="H68" s="176"/>
      <c r="I68" s="176"/>
      <c r="J68" s="176"/>
      <c r="K68" s="176"/>
      <c r="L68" s="176"/>
      <c r="M68" s="176"/>
      <c r="N68" s="176"/>
      <c r="O68" s="176"/>
    </row>
    <row r="69" spans="1:15">
      <c r="A69" s="165"/>
      <c r="B69" s="176"/>
      <c r="C69" s="176"/>
      <c r="D69" s="176"/>
      <c r="E69" s="176"/>
      <c r="F69" s="176"/>
      <c r="G69" s="176"/>
      <c r="H69" s="176"/>
      <c r="I69" s="176"/>
      <c r="J69" s="176"/>
      <c r="K69" s="176"/>
      <c r="L69" s="176"/>
      <c r="M69" s="176"/>
      <c r="N69" s="176"/>
      <c r="O69" s="176"/>
    </row>
    <row r="70" spans="1:15">
      <c r="A70" s="165"/>
      <c r="B70" s="176"/>
      <c r="C70" s="176"/>
      <c r="D70" s="176"/>
      <c r="E70" s="176"/>
      <c r="F70" s="176"/>
      <c r="G70" s="176"/>
      <c r="H70" s="176"/>
      <c r="I70" s="176"/>
      <c r="J70" s="176"/>
      <c r="K70" s="176"/>
      <c r="L70" s="176"/>
      <c r="M70" s="176"/>
      <c r="N70" s="176"/>
      <c r="O70" s="176"/>
    </row>
    <row r="71" spans="1:15">
      <c r="A71" s="165"/>
      <c r="B71" s="176"/>
      <c r="C71" s="176"/>
      <c r="D71" s="176"/>
      <c r="E71" s="176"/>
      <c r="F71" s="176"/>
      <c r="G71" s="176"/>
      <c r="H71" s="176"/>
      <c r="I71" s="176"/>
      <c r="J71" s="176"/>
      <c r="K71" s="176"/>
      <c r="L71" s="176"/>
      <c r="M71" s="176"/>
      <c r="N71" s="176"/>
      <c r="O71" s="176"/>
    </row>
    <row r="72" spans="1:15">
      <c r="A72" s="165"/>
      <c r="B72" s="176"/>
      <c r="C72" s="176"/>
      <c r="D72" s="176"/>
      <c r="E72" s="176"/>
      <c r="F72" s="176"/>
      <c r="G72" s="176"/>
      <c r="H72" s="176"/>
      <c r="I72" s="176"/>
      <c r="J72" s="176"/>
      <c r="K72" s="176"/>
      <c r="L72" s="176"/>
      <c r="M72" s="176"/>
      <c r="N72" s="176"/>
      <c r="O72" s="176"/>
    </row>
    <row r="73" spans="1:15">
      <c r="A73" s="165"/>
      <c r="B73" s="176"/>
      <c r="C73" s="176"/>
      <c r="D73" s="176"/>
      <c r="E73" s="176"/>
      <c r="F73" s="176"/>
      <c r="G73" s="176"/>
      <c r="H73" s="176"/>
      <c r="I73" s="176"/>
      <c r="J73" s="176"/>
      <c r="K73" s="176"/>
      <c r="L73" s="176"/>
      <c r="M73" s="176"/>
      <c r="N73" s="176"/>
      <c r="O73" s="176"/>
    </row>
    <row r="74" spans="1:15">
      <c r="A74" s="165"/>
      <c r="B74" s="176"/>
      <c r="C74" s="176"/>
      <c r="D74" s="176"/>
      <c r="E74" s="176"/>
      <c r="F74" s="176"/>
      <c r="G74" s="176"/>
      <c r="H74" s="176"/>
      <c r="I74" s="176"/>
      <c r="J74" s="176"/>
      <c r="K74" s="176"/>
      <c r="L74" s="176"/>
      <c r="M74" s="176"/>
      <c r="N74" s="176"/>
      <c r="O74" s="176"/>
    </row>
  </sheetData>
  <mergeCells count="8">
    <mergeCell ref="B3:B5"/>
    <mergeCell ref="G3:G5"/>
    <mergeCell ref="H3:H5"/>
    <mergeCell ref="I3:I5"/>
    <mergeCell ref="C4:C5"/>
    <mergeCell ref="F4:F5"/>
    <mergeCell ref="C3:F3"/>
    <mergeCell ref="D4:E4"/>
  </mergeCells>
  <phoneticPr fontId="3"/>
  <pageMargins left="0.70866141732283472" right="0.70866141732283472" top="0.74803149606299213" bottom="0.74803149606299213" header="0.31496062992125984" footer="0.31496062992125984"/>
  <pageSetup paperSize="9" scale="9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9"/>
  <sheetViews>
    <sheetView showGridLines="0" view="pageBreakPreview" topLeftCell="A2" zoomScaleSheetLayoutView="100" workbookViewId="0">
      <selection activeCell="J2" sqref="J1:R1048576"/>
    </sheetView>
  </sheetViews>
  <sheetFormatPr defaultColWidth="10" defaultRowHeight="12"/>
  <cols>
    <col min="1" max="1" width="10" style="153"/>
    <col min="2" max="2" width="9.5" style="153" customWidth="1"/>
    <col min="3" max="8" width="12.875" style="153" customWidth="1"/>
    <col min="9" max="16384" width="10" style="153"/>
  </cols>
  <sheetData>
    <row r="1" spans="2:8" hidden="1">
      <c r="B1" s="153" t="s">
        <v>155</v>
      </c>
    </row>
    <row r="3" spans="2:8" ht="18" customHeight="1">
      <c r="B3" s="567" t="s">
        <v>204</v>
      </c>
      <c r="C3" s="567"/>
      <c r="D3" s="567"/>
      <c r="E3" s="567"/>
      <c r="F3" s="567"/>
      <c r="G3" s="567"/>
      <c r="H3" s="567"/>
    </row>
    <row r="4" spans="2:8" ht="12" customHeight="1">
      <c r="B4" s="206"/>
      <c r="C4" s="126"/>
      <c r="D4" s="206"/>
      <c r="E4" s="206"/>
      <c r="F4" s="206"/>
      <c r="G4" s="126"/>
      <c r="H4" s="131" t="s">
        <v>156</v>
      </c>
    </row>
    <row r="5" spans="2:8" ht="15" customHeight="1">
      <c r="B5" s="207" t="s">
        <v>18</v>
      </c>
      <c r="C5" s="568" t="s">
        <v>159</v>
      </c>
      <c r="D5" s="568" t="s">
        <v>161</v>
      </c>
      <c r="E5" s="568" t="s">
        <v>162</v>
      </c>
      <c r="F5" s="568" t="s">
        <v>7</v>
      </c>
      <c r="G5" s="569" t="s">
        <v>163</v>
      </c>
      <c r="H5" s="568" t="s">
        <v>164</v>
      </c>
    </row>
    <row r="6" spans="2:8" ht="15" customHeight="1">
      <c r="B6" s="208" t="s">
        <v>49</v>
      </c>
      <c r="C6" s="568"/>
      <c r="D6" s="568"/>
      <c r="E6" s="568"/>
      <c r="F6" s="568"/>
      <c r="G6" s="569"/>
      <c r="H6" s="568"/>
    </row>
    <row r="7" spans="2:8" ht="18" hidden="1" customHeight="1">
      <c r="B7" s="209" t="s">
        <v>102</v>
      </c>
      <c r="C7" s="216">
        <v>53</v>
      </c>
      <c r="D7" s="226">
        <v>188</v>
      </c>
      <c r="E7" s="221">
        <v>721</v>
      </c>
      <c r="F7" s="221">
        <v>403</v>
      </c>
      <c r="G7" s="175"/>
      <c r="H7" s="216">
        <v>425</v>
      </c>
    </row>
    <row r="8" spans="2:8" ht="18" hidden="1" customHeight="1">
      <c r="B8" s="140" t="s">
        <v>104</v>
      </c>
      <c r="C8" s="217">
        <v>46</v>
      </c>
      <c r="D8" s="227">
        <v>185</v>
      </c>
      <c r="E8" s="222">
        <v>739</v>
      </c>
      <c r="F8" s="222">
        <v>440</v>
      </c>
      <c r="G8" s="175"/>
      <c r="H8" s="217">
        <v>413</v>
      </c>
    </row>
    <row r="9" spans="2:8" ht="18" hidden="1" customHeight="1">
      <c r="B9" s="140" t="s">
        <v>106</v>
      </c>
      <c r="C9" s="217">
        <v>53</v>
      </c>
      <c r="D9" s="227">
        <v>186</v>
      </c>
      <c r="E9" s="222">
        <v>749</v>
      </c>
      <c r="F9" s="222">
        <v>512</v>
      </c>
      <c r="G9" s="175"/>
      <c r="H9" s="217">
        <v>547</v>
      </c>
    </row>
    <row r="10" spans="2:8" ht="18" hidden="1" customHeight="1">
      <c r="B10" s="210" t="s">
        <v>123</v>
      </c>
      <c r="C10" s="218">
        <v>39</v>
      </c>
      <c r="D10" s="228">
        <v>178</v>
      </c>
      <c r="E10" s="234">
        <v>671</v>
      </c>
      <c r="F10" s="234">
        <v>426</v>
      </c>
      <c r="G10" s="175"/>
      <c r="H10" s="218">
        <v>446</v>
      </c>
    </row>
    <row r="11" spans="2:8" ht="18" hidden="1" customHeight="1">
      <c r="B11" s="211">
        <v>8</v>
      </c>
      <c r="C11" s="219">
        <v>47</v>
      </c>
      <c r="D11" s="229">
        <v>189</v>
      </c>
      <c r="E11" s="235">
        <v>741</v>
      </c>
      <c r="F11" s="235">
        <v>471</v>
      </c>
      <c r="G11" s="175"/>
      <c r="H11" s="219">
        <v>394</v>
      </c>
    </row>
    <row r="12" spans="2:8" ht="18" hidden="1" customHeight="1">
      <c r="B12" s="212" t="s">
        <v>124</v>
      </c>
      <c r="C12" s="219">
        <v>36</v>
      </c>
      <c r="D12" s="229">
        <v>212</v>
      </c>
      <c r="E12" s="235">
        <v>778</v>
      </c>
      <c r="F12" s="235">
        <v>423</v>
      </c>
      <c r="G12" s="175"/>
      <c r="H12" s="219">
        <v>456</v>
      </c>
    </row>
    <row r="13" spans="2:8" ht="18" hidden="1" customHeight="1">
      <c r="B13" s="213" t="s">
        <v>109</v>
      </c>
      <c r="C13" s="220">
        <v>35</v>
      </c>
      <c r="D13" s="230">
        <v>184</v>
      </c>
      <c r="E13" s="231">
        <v>727</v>
      </c>
      <c r="F13" s="231">
        <v>469</v>
      </c>
      <c r="G13" s="175"/>
      <c r="H13" s="220">
        <v>444</v>
      </c>
    </row>
    <row r="14" spans="2:8" ht="18" hidden="1" customHeight="1">
      <c r="B14" s="140" t="s">
        <v>111</v>
      </c>
      <c r="C14" s="217">
        <v>43</v>
      </c>
      <c r="D14" s="227">
        <v>150</v>
      </c>
      <c r="E14" s="222">
        <v>755</v>
      </c>
      <c r="F14" s="222">
        <v>423</v>
      </c>
      <c r="G14" s="175"/>
      <c r="H14" s="217">
        <v>462</v>
      </c>
    </row>
    <row r="15" spans="2:8" ht="18" hidden="1" customHeight="1">
      <c r="B15" s="209" t="s">
        <v>112</v>
      </c>
      <c r="C15" s="221">
        <v>39</v>
      </c>
      <c r="D15" s="226">
        <v>158</v>
      </c>
      <c r="E15" s="221">
        <v>768</v>
      </c>
      <c r="F15" s="221">
        <v>436</v>
      </c>
      <c r="G15" s="237"/>
      <c r="H15" s="216">
        <v>420</v>
      </c>
    </row>
    <row r="16" spans="2:8" ht="18" hidden="1" customHeight="1">
      <c r="B16" s="140">
        <v>13</v>
      </c>
      <c r="C16" s="222">
        <v>48</v>
      </c>
      <c r="D16" s="227">
        <v>173</v>
      </c>
      <c r="E16" s="222">
        <v>785</v>
      </c>
      <c r="F16" s="222">
        <v>432</v>
      </c>
      <c r="G16" s="238"/>
      <c r="H16" s="217">
        <v>434</v>
      </c>
    </row>
    <row r="17" spans="2:8" ht="18" hidden="1" customHeight="1">
      <c r="B17" s="140">
        <v>14</v>
      </c>
      <c r="C17" s="222">
        <v>48</v>
      </c>
      <c r="D17" s="227">
        <v>145</v>
      </c>
      <c r="E17" s="222">
        <v>765</v>
      </c>
      <c r="F17" s="222">
        <v>468</v>
      </c>
      <c r="G17" s="238"/>
      <c r="H17" s="217">
        <v>409</v>
      </c>
    </row>
    <row r="18" spans="2:8" ht="18" customHeight="1">
      <c r="B18" s="140" t="s">
        <v>245</v>
      </c>
      <c r="C18" s="223">
        <v>39</v>
      </c>
      <c r="D18" s="231">
        <v>151</v>
      </c>
      <c r="E18" s="236">
        <v>822</v>
      </c>
      <c r="F18" s="236">
        <v>432</v>
      </c>
      <c r="G18" s="239">
        <v>349</v>
      </c>
      <c r="H18" s="243">
        <v>403</v>
      </c>
    </row>
    <row r="19" spans="2:8" ht="18" customHeight="1">
      <c r="B19" s="140">
        <v>26</v>
      </c>
      <c r="C19" s="224">
        <v>34</v>
      </c>
      <c r="D19" s="222">
        <v>150</v>
      </c>
      <c r="E19" s="232">
        <v>756</v>
      </c>
      <c r="F19" s="232">
        <v>431</v>
      </c>
      <c r="G19" s="105">
        <v>380</v>
      </c>
      <c r="H19" s="244">
        <v>411</v>
      </c>
    </row>
    <row r="20" spans="2:8" ht="18" customHeight="1">
      <c r="B20" s="140">
        <v>27</v>
      </c>
      <c r="C20" s="224">
        <v>44</v>
      </c>
      <c r="D20" s="222">
        <v>133</v>
      </c>
      <c r="E20" s="232">
        <v>844</v>
      </c>
      <c r="F20" s="232">
        <v>398</v>
      </c>
      <c r="G20" s="240">
        <v>386</v>
      </c>
      <c r="H20" s="244">
        <v>438</v>
      </c>
    </row>
    <row r="21" spans="2:8" ht="18" customHeight="1">
      <c r="B21" s="140">
        <v>28</v>
      </c>
      <c r="C21" s="224">
        <v>42</v>
      </c>
      <c r="D21" s="222">
        <v>131</v>
      </c>
      <c r="E21" s="232">
        <v>735</v>
      </c>
      <c r="F21" s="232">
        <v>414</v>
      </c>
      <c r="G21" s="240">
        <v>358</v>
      </c>
      <c r="H21" s="244">
        <v>440</v>
      </c>
    </row>
    <row r="22" spans="2:8" ht="18" customHeight="1">
      <c r="B22" s="140">
        <v>29</v>
      </c>
      <c r="C22" s="224">
        <v>61</v>
      </c>
      <c r="D22" s="232">
        <v>133</v>
      </c>
      <c r="E22" s="232">
        <v>752</v>
      </c>
      <c r="F22" s="232">
        <v>375</v>
      </c>
      <c r="G22" s="105">
        <v>360</v>
      </c>
      <c r="H22" s="244">
        <v>408</v>
      </c>
    </row>
    <row r="23" spans="2:8" ht="18" customHeight="1">
      <c r="B23" s="140">
        <v>30</v>
      </c>
      <c r="C23" s="224">
        <v>33</v>
      </c>
      <c r="D23" s="222">
        <v>101</v>
      </c>
      <c r="E23" s="232">
        <v>701</v>
      </c>
      <c r="F23" s="232">
        <v>376</v>
      </c>
      <c r="G23" s="240">
        <v>342</v>
      </c>
      <c r="H23" s="244">
        <v>424</v>
      </c>
    </row>
    <row r="24" spans="2:8" ht="18" customHeight="1">
      <c r="B24" s="140">
        <v>31</v>
      </c>
      <c r="C24" s="224">
        <v>34</v>
      </c>
      <c r="D24" s="222">
        <v>105</v>
      </c>
      <c r="E24" s="232">
        <v>663</v>
      </c>
      <c r="F24" s="232">
        <v>341</v>
      </c>
      <c r="G24" s="105">
        <v>330</v>
      </c>
      <c r="H24" s="244">
        <v>350</v>
      </c>
    </row>
    <row r="25" spans="2:8" ht="18" customHeight="1">
      <c r="B25" s="140" t="s">
        <v>115</v>
      </c>
      <c r="C25" s="224">
        <v>28</v>
      </c>
      <c r="D25" s="222">
        <v>35</v>
      </c>
      <c r="E25" s="232">
        <v>732</v>
      </c>
      <c r="F25" s="232">
        <v>383</v>
      </c>
      <c r="G25" s="240">
        <v>348</v>
      </c>
      <c r="H25" s="244">
        <v>382</v>
      </c>
    </row>
    <row r="26" spans="2:8" ht="18" customHeight="1">
      <c r="B26" s="140">
        <v>3</v>
      </c>
      <c r="C26" s="224">
        <v>24</v>
      </c>
      <c r="D26" s="222">
        <v>44</v>
      </c>
      <c r="E26" s="232">
        <v>682</v>
      </c>
      <c r="F26" s="232">
        <v>365</v>
      </c>
      <c r="G26" s="240">
        <v>328</v>
      </c>
      <c r="H26" s="244">
        <v>390</v>
      </c>
    </row>
    <row r="27" spans="2:8" ht="18" customHeight="1">
      <c r="B27" s="214">
        <v>4</v>
      </c>
      <c r="C27" s="225">
        <v>62</v>
      </c>
      <c r="D27" s="233">
        <v>60</v>
      </c>
      <c r="E27" s="233">
        <v>677</v>
      </c>
      <c r="F27" s="233">
        <v>351</v>
      </c>
      <c r="G27" s="241">
        <v>337</v>
      </c>
      <c r="H27" s="245">
        <v>350</v>
      </c>
    </row>
    <row r="28" spans="2:8" ht="14.25" customHeight="1">
      <c r="B28" s="215"/>
      <c r="C28" s="126"/>
      <c r="D28" s="126"/>
      <c r="E28" s="222"/>
      <c r="F28" s="222"/>
      <c r="G28" s="242"/>
      <c r="H28" s="242" t="s">
        <v>344</v>
      </c>
    </row>
    <row r="29" spans="2:8" ht="18" customHeight="1"/>
  </sheetData>
  <mergeCells count="7">
    <mergeCell ref="B3:H3"/>
    <mergeCell ref="C5:C6"/>
    <mergeCell ref="D5:D6"/>
    <mergeCell ref="E5:E6"/>
    <mergeCell ref="F5:F6"/>
    <mergeCell ref="G5:G6"/>
    <mergeCell ref="H5:H6"/>
  </mergeCells>
  <phoneticPr fontId="3"/>
  <pageMargins left="0.25" right="0.25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F30"/>
  <sheetViews>
    <sheetView showGridLines="0" view="pageBreakPreview" zoomScaleSheetLayoutView="100" workbookViewId="0">
      <pane xSplit="3" ySplit="15" topLeftCell="D16" activePane="bottomRight" state="frozen"/>
      <selection pane="topRight"/>
      <selection pane="bottomLeft"/>
      <selection pane="bottomRight" activeCell="A28" sqref="A28:XFD36"/>
    </sheetView>
  </sheetViews>
  <sheetFormatPr defaultColWidth="10" defaultRowHeight="12"/>
  <cols>
    <col min="1" max="1" width="10" style="153"/>
    <col min="2" max="2" width="9.5" style="153" customWidth="1"/>
    <col min="3" max="16" width="5.75" style="153" customWidth="1"/>
    <col min="17" max="16384" width="10" style="153"/>
  </cols>
  <sheetData>
    <row r="2" spans="2:18" ht="21" customHeight="1">
      <c r="B2" s="246" t="s">
        <v>249</v>
      </c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</row>
    <row r="3" spans="2:18" ht="9.75" customHeight="1">
      <c r="B3" s="246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</row>
    <row r="4" spans="2:18" ht="18" customHeight="1"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59" t="s">
        <v>209</v>
      </c>
    </row>
    <row r="5" spans="2:18" ht="46.5" customHeight="1">
      <c r="B5" s="207" t="s">
        <v>18</v>
      </c>
      <c r="C5" s="578" t="s">
        <v>165</v>
      </c>
      <c r="D5" s="570" t="s">
        <v>168</v>
      </c>
      <c r="E5" s="570" t="s">
        <v>131</v>
      </c>
      <c r="F5" s="570" t="s">
        <v>170</v>
      </c>
      <c r="G5" s="570" t="s">
        <v>172</v>
      </c>
      <c r="H5" s="574" t="s">
        <v>174</v>
      </c>
      <c r="I5" s="576" t="s">
        <v>175</v>
      </c>
      <c r="J5" s="570" t="s">
        <v>176</v>
      </c>
      <c r="K5" s="570" t="s">
        <v>177</v>
      </c>
      <c r="L5" s="570" t="s">
        <v>171</v>
      </c>
      <c r="M5" s="570" t="s">
        <v>11</v>
      </c>
      <c r="N5" s="570" t="s">
        <v>85</v>
      </c>
      <c r="O5" s="570" t="s">
        <v>178</v>
      </c>
      <c r="P5" s="572" t="s">
        <v>180</v>
      </c>
    </row>
    <row r="6" spans="2:18" ht="46.5" customHeight="1">
      <c r="B6" s="208" t="s">
        <v>246</v>
      </c>
      <c r="C6" s="579"/>
      <c r="D6" s="571"/>
      <c r="E6" s="571"/>
      <c r="F6" s="571"/>
      <c r="G6" s="571"/>
      <c r="H6" s="575"/>
      <c r="I6" s="577"/>
      <c r="J6" s="571"/>
      <c r="K6" s="571"/>
      <c r="L6" s="571"/>
      <c r="M6" s="571"/>
      <c r="N6" s="571"/>
      <c r="O6" s="571"/>
      <c r="P6" s="573"/>
    </row>
    <row r="7" spans="2:18" ht="21" hidden="1" customHeight="1">
      <c r="B7" s="209" t="s">
        <v>102</v>
      </c>
      <c r="C7" s="113">
        <v>142</v>
      </c>
      <c r="D7" s="252">
        <v>42</v>
      </c>
      <c r="E7" s="252">
        <v>12</v>
      </c>
      <c r="F7" s="252">
        <v>12</v>
      </c>
      <c r="G7" s="252">
        <v>28</v>
      </c>
      <c r="H7" s="257" t="s">
        <v>181</v>
      </c>
      <c r="I7" s="257" t="s">
        <v>182</v>
      </c>
      <c r="J7" s="252">
        <v>2</v>
      </c>
      <c r="K7" s="252">
        <v>8</v>
      </c>
      <c r="L7" s="252" t="s">
        <v>60</v>
      </c>
      <c r="M7" s="252" t="s">
        <v>60</v>
      </c>
      <c r="N7" s="252" t="s">
        <v>60</v>
      </c>
      <c r="O7" s="252" t="s">
        <v>60</v>
      </c>
      <c r="P7" s="260">
        <v>25</v>
      </c>
      <c r="Q7" s="264"/>
      <c r="R7" s="264"/>
    </row>
    <row r="8" spans="2:18" ht="21" hidden="1" customHeight="1">
      <c r="B8" s="140" t="s">
        <v>104</v>
      </c>
      <c r="C8" s="114">
        <v>142</v>
      </c>
      <c r="D8" s="253">
        <v>35</v>
      </c>
      <c r="E8" s="253">
        <v>13</v>
      </c>
      <c r="F8" s="256" t="s">
        <v>183</v>
      </c>
      <c r="G8" s="253">
        <v>28</v>
      </c>
      <c r="H8" s="256" t="s">
        <v>182</v>
      </c>
      <c r="I8" s="256" t="s">
        <v>22</v>
      </c>
      <c r="J8" s="253" t="s">
        <v>60</v>
      </c>
      <c r="K8" s="253">
        <v>6</v>
      </c>
      <c r="L8" s="253" t="s">
        <v>60</v>
      </c>
      <c r="M8" s="253">
        <v>1</v>
      </c>
      <c r="N8" s="253" t="s">
        <v>60</v>
      </c>
      <c r="O8" s="253">
        <v>2</v>
      </c>
      <c r="P8" s="261">
        <v>33</v>
      </c>
      <c r="Q8" s="264"/>
      <c r="R8" s="264"/>
    </row>
    <row r="9" spans="2:18" ht="21" hidden="1" customHeight="1">
      <c r="B9" s="140" t="s">
        <v>184</v>
      </c>
      <c r="C9" s="114">
        <v>169</v>
      </c>
      <c r="D9" s="253">
        <v>41</v>
      </c>
      <c r="E9" s="253">
        <v>17</v>
      </c>
      <c r="F9" s="253">
        <v>12</v>
      </c>
      <c r="G9" s="253">
        <v>25</v>
      </c>
      <c r="H9" s="256" t="s">
        <v>186</v>
      </c>
      <c r="I9" s="253">
        <v>25</v>
      </c>
      <c r="J9" s="253">
        <v>1</v>
      </c>
      <c r="K9" s="253">
        <v>5</v>
      </c>
      <c r="L9" s="253">
        <v>2</v>
      </c>
      <c r="M9" s="253" t="s">
        <v>60</v>
      </c>
      <c r="N9" s="253" t="s">
        <v>60</v>
      </c>
      <c r="O9" s="253">
        <v>1</v>
      </c>
      <c r="P9" s="261">
        <v>36</v>
      </c>
      <c r="Q9" s="264"/>
      <c r="R9" s="264"/>
    </row>
    <row r="10" spans="2:18" ht="21" hidden="1" customHeight="1">
      <c r="B10" s="140">
        <v>8</v>
      </c>
      <c r="C10" s="114">
        <v>170</v>
      </c>
      <c r="D10" s="253">
        <v>48</v>
      </c>
      <c r="E10" s="253">
        <v>17</v>
      </c>
      <c r="F10" s="253">
        <v>15</v>
      </c>
      <c r="G10" s="253">
        <v>20</v>
      </c>
      <c r="H10" s="256" t="s">
        <v>183</v>
      </c>
      <c r="I10" s="253">
        <v>15</v>
      </c>
      <c r="J10" s="253">
        <v>1</v>
      </c>
      <c r="K10" s="253">
        <v>4</v>
      </c>
      <c r="L10" s="253">
        <v>6</v>
      </c>
      <c r="M10" s="253" t="s">
        <v>60</v>
      </c>
      <c r="N10" s="253" t="s">
        <v>60</v>
      </c>
      <c r="O10" s="253" t="s">
        <v>60</v>
      </c>
      <c r="P10" s="261">
        <v>37</v>
      </c>
      <c r="Q10" s="264"/>
      <c r="R10" s="264"/>
    </row>
    <row r="11" spans="2:18" ht="21" hidden="1" customHeight="1">
      <c r="B11" s="140" t="s">
        <v>124</v>
      </c>
      <c r="C11" s="114">
        <v>174</v>
      </c>
      <c r="D11" s="253">
        <v>52</v>
      </c>
      <c r="E11" s="253">
        <v>12</v>
      </c>
      <c r="F11" s="253">
        <v>15</v>
      </c>
      <c r="G11" s="253">
        <v>29</v>
      </c>
      <c r="H11" s="256" t="s">
        <v>181</v>
      </c>
      <c r="I11" s="253">
        <v>22</v>
      </c>
      <c r="J11" s="253">
        <v>1</v>
      </c>
      <c r="K11" s="253">
        <v>3</v>
      </c>
      <c r="L11" s="253">
        <v>3</v>
      </c>
      <c r="M11" s="253">
        <v>1</v>
      </c>
      <c r="N11" s="253" t="s">
        <v>60</v>
      </c>
      <c r="O11" s="253">
        <v>1</v>
      </c>
      <c r="P11" s="261">
        <v>30</v>
      </c>
      <c r="Q11" s="264"/>
      <c r="R11" s="264"/>
    </row>
    <row r="12" spans="2:18" ht="21" hidden="1" customHeight="1">
      <c r="B12" s="247" t="s">
        <v>109</v>
      </c>
      <c r="C12" s="114">
        <v>196</v>
      </c>
      <c r="D12" s="253">
        <v>52</v>
      </c>
      <c r="E12" s="253">
        <v>21</v>
      </c>
      <c r="F12" s="253">
        <v>12</v>
      </c>
      <c r="G12" s="253">
        <v>12</v>
      </c>
      <c r="H12" s="256" t="s">
        <v>22</v>
      </c>
      <c r="I12" s="253">
        <v>27</v>
      </c>
      <c r="J12" s="253">
        <v>2</v>
      </c>
      <c r="K12" s="253">
        <v>9</v>
      </c>
      <c r="L12" s="253">
        <v>2</v>
      </c>
      <c r="M12" s="253">
        <v>1</v>
      </c>
      <c r="N12" s="253" t="s">
        <v>60</v>
      </c>
      <c r="O12" s="253">
        <v>1</v>
      </c>
      <c r="P12" s="261">
        <v>48</v>
      </c>
      <c r="Q12" s="264"/>
      <c r="R12" s="264"/>
    </row>
    <row r="13" spans="2:18" ht="21" hidden="1" customHeight="1">
      <c r="B13" s="140" t="s">
        <v>111</v>
      </c>
      <c r="C13" s="114">
        <f>SUM(D13:P13)</f>
        <v>214</v>
      </c>
      <c r="D13" s="253">
        <v>48</v>
      </c>
      <c r="E13" s="253">
        <v>16</v>
      </c>
      <c r="F13" s="253">
        <v>10</v>
      </c>
      <c r="G13" s="253">
        <v>36</v>
      </c>
      <c r="H13" s="253">
        <v>11</v>
      </c>
      <c r="I13" s="253">
        <v>29</v>
      </c>
      <c r="J13" s="253">
        <v>3</v>
      </c>
      <c r="K13" s="253">
        <v>7</v>
      </c>
      <c r="L13" s="253">
        <v>4</v>
      </c>
      <c r="M13" s="253" t="s">
        <v>60</v>
      </c>
      <c r="N13" s="253" t="s">
        <v>60</v>
      </c>
      <c r="O13" s="253" t="s">
        <v>60</v>
      </c>
      <c r="P13" s="261">
        <v>50</v>
      </c>
      <c r="Q13" s="264"/>
      <c r="R13" s="264"/>
    </row>
    <row r="14" spans="2:18" ht="21" hidden="1" customHeight="1">
      <c r="B14" s="209" t="s">
        <v>189</v>
      </c>
      <c r="C14" s="114">
        <f>SUM(D14:P14)</f>
        <v>221</v>
      </c>
      <c r="D14" s="253">
        <v>64</v>
      </c>
      <c r="E14" s="253">
        <v>24</v>
      </c>
      <c r="F14" s="253">
        <v>17</v>
      </c>
      <c r="G14" s="253">
        <v>46</v>
      </c>
      <c r="H14" s="253">
        <v>10</v>
      </c>
      <c r="I14" s="253">
        <v>17</v>
      </c>
      <c r="J14" s="253">
        <v>2</v>
      </c>
      <c r="K14" s="253">
        <v>3</v>
      </c>
      <c r="L14" s="253">
        <v>1</v>
      </c>
      <c r="M14" s="253" t="s">
        <v>60</v>
      </c>
      <c r="N14" s="253" t="s">
        <v>60</v>
      </c>
      <c r="O14" s="253" t="s">
        <v>60</v>
      </c>
      <c r="P14" s="261">
        <v>37</v>
      </c>
      <c r="Q14" s="264"/>
      <c r="R14" s="264"/>
    </row>
    <row r="15" spans="2:18" ht="21" hidden="1" customHeight="1">
      <c r="B15" s="140">
        <v>13</v>
      </c>
      <c r="C15" s="114">
        <v>181</v>
      </c>
      <c r="D15" s="253">
        <v>59</v>
      </c>
      <c r="E15" s="253">
        <v>14</v>
      </c>
      <c r="F15" s="253">
        <v>12</v>
      </c>
      <c r="G15" s="253">
        <v>22</v>
      </c>
      <c r="H15" s="105">
        <v>7</v>
      </c>
      <c r="I15" s="253">
        <v>25</v>
      </c>
      <c r="J15" s="253" t="s">
        <v>60</v>
      </c>
      <c r="K15" s="253">
        <v>4</v>
      </c>
      <c r="L15" s="253">
        <v>3</v>
      </c>
      <c r="M15" s="253">
        <v>1</v>
      </c>
      <c r="N15" s="253" t="s">
        <v>60</v>
      </c>
      <c r="O15" s="253" t="s">
        <v>60</v>
      </c>
      <c r="P15" s="261">
        <v>34</v>
      </c>
    </row>
    <row r="16" spans="2:18" ht="21" customHeight="1">
      <c r="B16" s="248" t="s">
        <v>346</v>
      </c>
      <c r="C16" s="113">
        <v>280</v>
      </c>
      <c r="D16" s="252">
        <v>66</v>
      </c>
      <c r="E16" s="252">
        <v>14</v>
      </c>
      <c r="F16" s="252">
        <v>25</v>
      </c>
      <c r="G16" s="252">
        <v>39</v>
      </c>
      <c r="H16" s="258">
        <v>7</v>
      </c>
      <c r="I16" s="252">
        <v>50</v>
      </c>
      <c r="J16" s="252">
        <v>0</v>
      </c>
      <c r="K16" s="252">
        <v>2</v>
      </c>
      <c r="L16" s="252">
        <v>2</v>
      </c>
      <c r="M16" s="252">
        <v>1</v>
      </c>
      <c r="N16" s="252">
        <v>1</v>
      </c>
      <c r="O16" s="252">
        <v>3</v>
      </c>
      <c r="P16" s="260">
        <v>70</v>
      </c>
    </row>
    <row r="17" spans="2:32" ht="21" customHeight="1">
      <c r="B17" s="249">
        <v>26</v>
      </c>
      <c r="C17" s="114">
        <v>311</v>
      </c>
      <c r="D17" s="253">
        <v>83</v>
      </c>
      <c r="E17" s="253">
        <v>17</v>
      </c>
      <c r="F17" s="253">
        <v>18</v>
      </c>
      <c r="G17" s="253">
        <v>42</v>
      </c>
      <c r="H17" s="105">
        <v>10</v>
      </c>
      <c r="I17" s="253">
        <v>34</v>
      </c>
      <c r="J17" s="253">
        <v>0</v>
      </c>
      <c r="K17" s="253">
        <v>9</v>
      </c>
      <c r="L17" s="253">
        <v>2</v>
      </c>
      <c r="M17" s="253">
        <v>2</v>
      </c>
      <c r="N17" s="253">
        <v>1</v>
      </c>
      <c r="O17" s="253">
        <v>7</v>
      </c>
      <c r="P17" s="261">
        <v>86</v>
      </c>
    </row>
    <row r="18" spans="2:32" ht="21" customHeight="1">
      <c r="B18" s="249">
        <v>27</v>
      </c>
      <c r="C18" s="114">
        <v>283</v>
      </c>
      <c r="D18" s="253">
        <v>85</v>
      </c>
      <c r="E18" s="253">
        <v>20</v>
      </c>
      <c r="F18" s="253">
        <v>23</v>
      </c>
      <c r="G18" s="253">
        <v>39</v>
      </c>
      <c r="H18" s="105">
        <v>8</v>
      </c>
      <c r="I18" s="253">
        <v>30</v>
      </c>
      <c r="J18" s="253">
        <v>0</v>
      </c>
      <c r="K18" s="253">
        <v>4</v>
      </c>
      <c r="L18" s="253">
        <v>3</v>
      </c>
      <c r="M18" s="253">
        <v>1</v>
      </c>
      <c r="N18" s="253">
        <v>1</v>
      </c>
      <c r="O18" s="253">
        <v>1</v>
      </c>
      <c r="P18" s="261">
        <v>68</v>
      </c>
    </row>
    <row r="19" spans="2:32" ht="21" customHeight="1">
      <c r="B19" s="249">
        <v>28</v>
      </c>
      <c r="C19" s="114">
        <v>312</v>
      </c>
      <c r="D19" s="253">
        <v>85</v>
      </c>
      <c r="E19" s="253">
        <v>22</v>
      </c>
      <c r="F19" s="253">
        <v>20</v>
      </c>
      <c r="G19" s="253">
        <v>47</v>
      </c>
      <c r="H19" s="105">
        <v>5</v>
      </c>
      <c r="I19" s="253">
        <v>43</v>
      </c>
      <c r="J19" s="253">
        <v>0</v>
      </c>
      <c r="K19" s="253">
        <v>4</v>
      </c>
      <c r="L19" s="253">
        <v>5</v>
      </c>
      <c r="M19" s="253">
        <v>1</v>
      </c>
      <c r="N19" s="253">
        <v>3</v>
      </c>
      <c r="O19" s="253">
        <v>6</v>
      </c>
      <c r="P19" s="261">
        <v>72</v>
      </c>
    </row>
    <row r="20" spans="2:32" ht="21" customHeight="1">
      <c r="B20" s="249">
        <v>29</v>
      </c>
      <c r="C20" s="114">
        <v>291</v>
      </c>
      <c r="D20" s="253">
        <v>66</v>
      </c>
      <c r="E20" s="253">
        <v>19</v>
      </c>
      <c r="F20" s="253">
        <v>18</v>
      </c>
      <c r="G20" s="253">
        <v>37</v>
      </c>
      <c r="H20" s="105">
        <v>8</v>
      </c>
      <c r="I20" s="253">
        <v>35</v>
      </c>
      <c r="J20" s="253">
        <v>0</v>
      </c>
      <c r="K20" s="253">
        <v>4</v>
      </c>
      <c r="L20" s="253" t="s">
        <v>60</v>
      </c>
      <c r="M20" s="253" t="s">
        <v>60</v>
      </c>
      <c r="N20" s="253">
        <v>1</v>
      </c>
      <c r="O20" s="253">
        <v>1</v>
      </c>
      <c r="P20" s="261">
        <f>C20-SUM(D20:O20)</f>
        <v>102</v>
      </c>
      <c r="AE20" s="153">
        <v>1</v>
      </c>
      <c r="AF20" s="153">
        <v>102</v>
      </c>
    </row>
    <row r="21" spans="2:32" ht="21" customHeight="1">
      <c r="B21" s="249">
        <v>30</v>
      </c>
      <c r="C21" s="114">
        <v>329</v>
      </c>
      <c r="D21" s="253">
        <v>83</v>
      </c>
      <c r="E21" s="253">
        <v>33</v>
      </c>
      <c r="F21" s="253">
        <v>26</v>
      </c>
      <c r="G21" s="253">
        <v>50</v>
      </c>
      <c r="H21" s="105">
        <v>11</v>
      </c>
      <c r="I21" s="253">
        <v>33</v>
      </c>
      <c r="J21" s="253">
        <v>0</v>
      </c>
      <c r="K21" s="253">
        <v>6</v>
      </c>
      <c r="L21" s="253">
        <v>1</v>
      </c>
      <c r="M21" s="253">
        <v>1</v>
      </c>
      <c r="N21" s="253" t="s">
        <v>60</v>
      </c>
      <c r="O21" s="253">
        <v>5</v>
      </c>
      <c r="P21" s="261">
        <f>C21-SUM(D21:O21)</f>
        <v>80</v>
      </c>
      <c r="AE21" s="153">
        <v>5</v>
      </c>
      <c r="AF21" s="153">
        <v>80</v>
      </c>
    </row>
    <row r="22" spans="2:32" ht="21" customHeight="1">
      <c r="B22" s="249">
        <v>31</v>
      </c>
      <c r="C22" s="114">
        <v>354</v>
      </c>
      <c r="D22" s="253">
        <v>84</v>
      </c>
      <c r="E22" s="253">
        <v>25</v>
      </c>
      <c r="F22" s="253">
        <v>26</v>
      </c>
      <c r="G22" s="253">
        <v>51</v>
      </c>
      <c r="H22" s="105">
        <v>10</v>
      </c>
      <c r="I22" s="253">
        <v>41</v>
      </c>
      <c r="J22" s="253">
        <v>0</v>
      </c>
      <c r="K22" s="253">
        <v>5</v>
      </c>
      <c r="L22" s="253">
        <v>2</v>
      </c>
      <c r="M22" s="253">
        <v>1</v>
      </c>
      <c r="N22" s="253" t="s">
        <v>60</v>
      </c>
      <c r="O22" s="253">
        <v>8</v>
      </c>
      <c r="P22" s="261">
        <f>C22-SUM(D22:O22)</f>
        <v>101</v>
      </c>
      <c r="AE22" s="153">
        <v>8</v>
      </c>
      <c r="AF22" s="153">
        <v>101</v>
      </c>
    </row>
    <row r="23" spans="2:32" ht="21" customHeight="1">
      <c r="B23" s="249" t="s">
        <v>330</v>
      </c>
      <c r="C23" s="114">
        <v>317</v>
      </c>
      <c r="D23" s="253">
        <v>83</v>
      </c>
      <c r="E23" s="253">
        <v>34</v>
      </c>
      <c r="F23" s="253">
        <v>29</v>
      </c>
      <c r="G23" s="253">
        <v>34</v>
      </c>
      <c r="H23" s="105">
        <v>6</v>
      </c>
      <c r="I23" s="253">
        <v>22</v>
      </c>
      <c r="J23" s="253">
        <v>0</v>
      </c>
      <c r="K23" s="253">
        <v>6</v>
      </c>
      <c r="L23" s="253">
        <v>4</v>
      </c>
      <c r="M23" s="253">
        <v>1</v>
      </c>
      <c r="N23" s="253" t="s">
        <v>60</v>
      </c>
      <c r="O23" s="253">
        <v>3</v>
      </c>
      <c r="P23" s="261">
        <f>C23-SUM(D23:O23)</f>
        <v>95</v>
      </c>
      <c r="AE23" s="153">
        <v>3</v>
      </c>
      <c r="AF23" s="153">
        <v>95</v>
      </c>
    </row>
    <row r="24" spans="2:32" ht="21" customHeight="1">
      <c r="B24" s="250">
        <v>3</v>
      </c>
      <c r="C24" s="116">
        <v>380</v>
      </c>
      <c r="D24" s="254">
        <v>92</v>
      </c>
      <c r="E24" s="254">
        <v>38</v>
      </c>
      <c r="F24" s="254">
        <v>32</v>
      </c>
      <c r="G24" s="254">
        <v>49</v>
      </c>
      <c r="H24" s="241">
        <v>11</v>
      </c>
      <c r="I24" s="254">
        <v>34</v>
      </c>
      <c r="J24" s="254">
        <v>0</v>
      </c>
      <c r="K24" s="254">
        <v>3</v>
      </c>
      <c r="L24" s="254">
        <v>9</v>
      </c>
      <c r="M24" s="254">
        <v>1</v>
      </c>
      <c r="N24" s="254" t="s">
        <v>60</v>
      </c>
      <c r="O24" s="254">
        <v>10</v>
      </c>
      <c r="P24" s="262">
        <f>C24-SUM(D24:O24)</f>
        <v>101</v>
      </c>
      <c r="AE24" s="153">
        <v>10</v>
      </c>
      <c r="AF24" s="153">
        <v>101</v>
      </c>
    </row>
    <row r="25" spans="2:32" ht="21" customHeight="1">
      <c r="B25" s="105"/>
      <c r="C25" s="105"/>
      <c r="D25" s="141"/>
      <c r="E25" s="105"/>
      <c r="F25" s="105"/>
      <c r="G25" s="105"/>
      <c r="H25" s="105"/>
      <c r="I25" s="105"/>
      <c r="J25" s="105"/>
      <c r="K25" s="105"/>
      <c r="L25" s="105"/>
      <c r="M25" s="141"/>
      <c r="N25" s="137"/>
      <c r="O25" s="137"/>
      <c r="P25" s="263" t="s">
        <v>190</v>
      </c>
    </row>
    <row r="26" spans="2:32" ht="18" customHeight="1">
      <c r="B26" s="126"/>
      <c r="C26" s="126"/>
      <c r="D26" s="141"/>
      <c r="E26" s="126"/>
      <c r="F26" s="126"/>
      <c r="G26" s="126"/>
      <c r="H26" s="126"/>
      <c r="I26" s="126"/>
      <c r="J26" s="126"/>
      <c r="K26" s="126"/>
      <c r="L26" s="126"/>
      <c r="M26" s="141"/>
      <c r="N26" s="126"/>
      <c r="O26" s="126"/>
      <c r="P26" s="263" t="s">
        <v>191</v>
      </c>
    </row>
    <row r="27" spans="2:32" ht="19.5" customHeight="1">
      <c r="D27" s="255"/>
    </row>
    <row r="28" spans="2:32">
      <c r="D28" s="107"/>
      <c r="E28" s="204"/>
      <c r="F28" s="204"/>
      <c r="G28" s="204"/>
      <c r="H28" s="204"/>
      <c r="I28" s="204"/>
      <c r="J28" s="204"/>
      <c r="K28" s="204"/>
      <c r="L28" s="204"/>
    </row>
    <row r="29" spans="2:32">
      <c r="D29" s="107"/>
    </row>
    <row r="30" spans="2:32">
      <c r="D30" s="255"/>
    </row>
  </sheetData>
  <mergeCells count="14">
    <mergeCell ref="C5:C6"/>
    <mergeCell ref="D5:D6"/>
    <mergeCell ref="E5:E6"/>
    <mergeCell ref="F5:F6"/>
    <mergeCell ref="G5:G6"/>
    <mergeCell ref="M5:M6"/>
    <mergeCell ref="N5:N6"/>
    <mergeCell ref="O5:O6"/>
    <mergeCell ref="P5:P6"/>
    <mergeCell ref="H5:H6"/>
    <mergeCell ref="I5:I6"/>
    <mergeCell ref="J5:J6"/>
    <mergeCell ref="K5:K6"/>
    <mergeCell ref="L5:L6"/>
  </mergeCells>
  <phoneticPr fontId="3"/>
  <printOptions horizontalCentered="1" verticalCentered="1"/>
  <pageMargins left="0.59055118110236227" right="0.59055118110236227" top="0.59055118110236227" bottom="0.78740157480314965" header="0.51181102362204722" footer="0.51181102362204722"/>
  <pageSetup paperSize="9" scale="83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7"/>
  <sheetViews>
    <sheetView view="pageBreakPreview" zoomScaleSheetLayoutView="100" workbookViewId="0">
      <selection activeCell="H17" sqref="H17"/>
    </sheetView>
  </sheetViews>
  <sheetFormatPr defaultColWidth="11.125" defaultRowHeight="12"/>
  <cols>
    <col min="1" max="1" width="11.125" style="1"/>
    <col min="2" max="5" width="22.625" style="1" customWidth="1"/>
    <col min="6" max="6" width="15.625" style="1" customWidth="1"/>
    <col min="7" max="16384" width="11.125" style="1"/>
  </cols>
  <sheetData>
    <row r="1" spans="2:11" ht="20.25" customHeight="1">
      <c r="B1" s="265" t="s">
        <v>250</v>
      </c>
      <c r="C1" s="270"/>
      <c r="D1" s="276"/>
      <c r="E1" s="276"/>
      <c r="F1" s="276"/>
    </row>
    <row r="2" spans="2:11" ht="17.25" customHeight="1"/>
    <row r="3" spans="2:11" ht="24" customHeight="1">
      <c r="B3" s="581" t="s">
        <v>91</v>
      </c>
      <c r="C3" s="581"/>
      <c r="D3" s="581"/>
      <c r="E3" s="581"/>
      <c r="H3" s="58"/>
      <c r="I3" s="283"/>
      <c r="J3" s="283"/>
      <c r="K3" s="269"/>
    </row>
    <row r="4" spans="2:11" ht="15" customHeight="1">
      <c r="B4" s="42"/>
      <c r="C4" s="42"/>
      <c r="D4" s="42"/>
      <c r="E4" s="42"/>
      <c r="H4" s="58"/>
      <c r="I4" s="283"/>
      <c r="J4" s="283"/>
      <c r="K4" s="283"/>
    </row>
    <row r="5" spans="2:11" ht="18" customHeight="1">
      <c r="B5" s="266" t="s">
        <v>94</v>
      </c>
      <c r="C5" s="545" t="s">
        <v>166</v>
      </c>
      <c r="D5" s="545" t="s">
        <v>133</v>
      </c>
      <c r="E5" s="525" t="s">
        <v>251</v>
      </c>
      <c r="H5" s="282"/>
      <c r="I5" s="283"/>
      <c r="J5" s="283"/>
      <c r="K5" s="283"/>
    </row>
    <row r="6" spans="2:11" ht="18" customHeight="1">
      <c r="B6" s="267" t="s">
        <v>12</v>
      </c>
      <c r="C6" s="545"/>
      <c r="D6" s="545"/>
      <c r="E6" s="525"/>
      <c r="H6" s="152"/>
      <c r="I6" s="283"/>
      <c r="J6" s="283"/>
      <c r="K6" s="283"/>
    </row>
    <row r="7" spans="2:11" ht="15" hidden="1" customHeight="1">
      <c r="B7" s="268" t="s">
        <v>252</v>
      </c>
      <c r="C7" s="268">
        <v>38949</v>
      </c>
      <c r="D7" s="268">
        <v>23687</v>
      </c>
      <c r="E7" s="268">
        <v>80</v>
      </c>
      <c r="H7" s="58"/>
      <c r="I7" s="283"/>
      <c r="J7" s="283"/>
      <c r="K7" s="283"/>
    </row>
    <row r="8" spans="2:11" ht="15" hidden="1" customHeight="1">
      <c r="B8" s="268" t="s">
        <v>253</v>
      </c>
      <c r="C8" s="268">
        <v>21395</v>
      </c>
      <c r="D8" s="268">
        <v>21395</v>
      </c>
      <c r="E8" s="268">
        <v>74</v>
      </c>
      <c r="H8" s="58"/>
      <c r="I8" s="283"/>
      <c r="J8" s="283"/>
      <c r="K8" s="283"/>
    </row>
    <row r="9" spans="2:11" ht="15" hidden="1" customHeight="1">
      <c r="B9" s="268" t="s">
        <v>254</v>
      </c>
      <c r="C9" s="268">
        <v>21592</v>
      </c>
      <c r="D9" s="268">
        <v>223</v>
      </c>
      <c r="E9" s="268">
        <v>97</v>
      </c>
      <c r="H9" s="58"/>
      <c r="I9" s="283"/>
      <c r="J9" s="283"/>
      <c r="K9" s="283"/>
    </row>
    <row r="10" spans="2:11" ht="15" hidden="1" customHeight="1">
      <c r="B10" s="268">
        <v>9</v>
      </c>
      <c r="C10" s="268">
        <v>18953</v>
      </c>
      <c r="D10" s="268">
        <v>182</v>
      </c>
      <c r="E10" s="268">
        <v>104</v>
      </c>
      <c r="H10" s="58"/>
      <c r="I10" s="283"/>
      <c r="J10" s="283"/>
      <c r="K10" s="283"/>
    </row>
    <row r="11" spans="2:11" ht="18" hidden="1" customHeight="1">
      <c r="B11" s="164" t="s">
        <v>255</v>
      </c>
      <c r="C11" s="271">
        <v>20922</v>
      </c>
      <c r="D11" s="67">
        <v>184</v>
      </c>
      <c r="E11" s="80">
        <v>114</v>
      </c>
      <c r="H11" s="58"/>
      <c r="I11" s="283"/>
      <c r="J11" s="283"/>
      <c r="K11" s="283"/>
    </row>
    <row r="12" spans="2:11" ht="18" hidden="1" customHeight="1">
      <c r="B12" s="163" t="s">
        <v>256</v>
      </c>
      <c r="C12" s="130">
        <v>23185</v>
      </c>
      <c r="D12" s="42">
        <v>185</v>
      </c>
      <c r="E12" s="74">
        <v>125</v>
      </c>
      <c r="H12" s="58"/>
      <c r="I12" s="283"/>
      <c r="J12" s="283"/>
      <c r="K12" s="283"/>
    </row>
    <row r="13" spans="2:11" ht="18" hidden="1" customHeight="1">
      <c r="B13" s="164" t="s">
        <v>77</v>
      </c>
      <c r="C13" s="271">
        <v>20838</v>
      </c>
      <c r="D13" s="67">
        <v>186</v>
      </c>
      <c r="E13" s="80">
        <v>112</v>
      </c>
      <c r="H13" s="58"/>
      <c r="I13" s="283"/>
      <c r="J13" s="283"/>
      <c r="K13" s="283"/>
    </row>
    <row r="14" spans="2:11" ht="18" hidden="1" customHeight="1">
      <c r="B14" s="163">
        <v>13</v>
      </c>
      <c r="C14" s="272">
        <v>22867</v>
      </c>
      <c r="D14" s="42">
        <v>184</v>
      </c>
      <c r="E14" s="74">
        <v>124</v>
      </c>
      <c r="H14" s="58"/>
      <c r="I14" s="283"/>
      <c r="J14" s="283"/>
      <c r="K14" s="283"/>
    </row>
    <row r="15" spans="2:11" ht="18" hidden="1" customHeight="1">
      <c r="B15" s="163">
        <v>14</v>
      </c>
      <c r="C15" s="272">
        <v>30767</v>
      </c>
      <c r="D15" s="42">
        <v>242</v>
      </c>
      <c r="E15" s="74">
        <v>127</v>
      </c>
      <c r="H15" s="152"/>
      <c r="I15" s="283"/>
      <c r="J15" s="283"/>
      <c r="K15" s="283"/>
    </row>
    <row r="16" spans="2:11" ht="18" customHeight="1">
      <c r="B16" s="164" t="s">
        <v>245</v>
      </c>
      <c r="C16" s="284">
        <v>11415</v>
      </c>
      <c r="D16" s="288">
        <v>206</v>
      </c>
      <c r="E16" s="149">
        <v>55</v>
      </c>
      <c r="H16" s="152"/>
      <c r="I16" s="283"/>
      <c r="J16" s="283"/>
      <c r="K16" s="283"/>
    </row>
    <row r="17" spans="2:11" ht="18" customHeight="1">
      <c r="B17" s="163">
        <v>26</v>
      </c>
      <c r="C17" s="285">
        <v>7994</v>
      </c>
      <c r="D17" s="103">
        <v>237</v>
      </c>
      <c r="E17" s="290">
        <v>33</v>
      </c>
      <c r="H17" s="152"/>
      <c r="I17" s="283"/>
      <c r="J17" s="283"/>
      <c r="K17" s="283"/>
    </row>
    <row r="18" spans="2:11" ht="18" customHeight="1">
      <c r="B18" s="163">
        <v>27</v>
      </c>
      <c r="C18" s="285">
        <v>12437</v>
      </c>
      <c r="D18" s="103">
        <v>239</v>
      </c>
      <c r="E18" s="290">
        <v>52</v>
      </c>
      <c r="H18" s="152"/>
      <c r="I18" s="283"/>
      <c r="J18" s="283"/>
      <c r="K18" s="283"/>
    </row>
    <row r="19" spans="2:11" ht="18" customHeight="1">
      <c r="B19" s="163">
        <v>28</v>
      </c>
      <c r="C19" s="285">
        <v>15920</v>
      </c>
      <c r="D19" s="103">
        <v>240</v>
      </c>
      <c r="E19" s="290">
        <v>66</v>
      </c>
      <c r="H19" s="152"/>
      <c r="I19" s="283"/>
      <c r="J19" s="283"/>
      <c r="K19" s="283"/>
    </row>
    <row r="20" spans="2:11" ht="18" customHeight="1">
      <c r="B20" s="163">
        <v>29</v>
      </c>
      <c r="C20" s="286">
        <v>20829</v>
      </c>
      <c r="D20" s="103">
        <v>242</v>
      </c>
      <c r="E20" s="290">
        <v>86</v>
      </c>
      <c r="H20" s="152"/>
      <c r="I20" s="283"/>
      <c r="J20" s="283"/>
      <c r="K20" s="283"/>
    </row>
    <row r="21" spans="2:11" ht="18" customHeight="1">
      <c r="B21" s="163">
        <v>30</v>
      </c>
      <c r="C21" s="285">
        <v>19504</v>
      </c>
      <c r="D21" s="103">
        <v>233</v>
      </c>
      <c r="E21" s="290">
        <v>83</v>
      </c>
      <c r="H21" s="152"/>
      <c r="I21" s="283"/>
      <c r="J21" s="283"/>
      <c r="K21" s="283"/>
    </row>
    <row r="22" spans="2:11" ht="18" customHeight="1">
      <c r="B22" s="163" t="s">
        <v>257</v>
      </c>
      <c r="C22" s="285">
        <v>20804</v>
      </c>
      <c r="D22" s="103">
        <v>235</v>
      </c>
      <c r="E22" s="290">
        <v>88</v>
      </c>
      <c r="H22" s="152"/>
      <c r="I22" s="283"/>
      <c r="J22" s="283"/>
      <c r="K22" s="283"/>
    </row>
    <row r="23" spans="2:11" ht="18" customHeight="1">
      <c r="B23" s="19">
        <v>2</v>
      </c>
      <c r="C23" s="287">
        <v>17733</v>
      </c>
      <c r="D23" s="289">
        <v>238</v>
      </c>
      <c r="E23" s="291">
        <v>74.5</v>
      </c>
      <c r="H23" s="152"/>
      <c r="I23" s="283"/>
      <c r="J23" s="283"/>
      <c r="K23" s="283"/>
    </row>
    <row r="24" spans="2:11" ht="21" customHeight="1">
      <c r="B24" s="1" t="s">
        <v>347</v>
      </c>
      <c r="E24" s="82" t="s">
        <v>258</v>
      </c>
      <c r="H24" s="152"/>
      <c r="I24" s="283"/>
      <c r="J24" s="283"/>
      <c r="K24" s="283"/>
    </row>
    <row r="25" spans="2:11" ht="21" customHeight="1">
      <c r="H25" s="42"/>
      <c r="I25" s="42"/>
      <c r="J25" s="42"/>
      <c r="K25" s="42"/>
    </row>
    <row r="26" spans="2:11">
      <c r="B26" s="6"/>
      <c r="C26" s="6"/>
      <c r="D26" s="6"/>
      <c r="E26" s="6"/>
      <c r="F26" s="6"/>
      <c r="G26" s="6"/>
      <c r="H26" s="6"/>
      <c r="I26" s="6"/>
    </row>
    <row r="27" spans="2:11">
      <c r="B27" s="6"/>
      <c r="C27" s="6"/>
      <c r="D27" s="6"/>
      <c r="E27" s="6"/>
      <c r="F27" s="6"/>
      <c r="G27" s="6"/>
      <c r="H27" s="6"/>
      <c r="I27" s="6"/>
    </row>
    <row r="28" spans="2:11">
      <c r="B28" s="6"/>
      <c r="C28" s="6"/>
      <c r="D28" s="6"/>
      <c r="E28" s="6"/>
      <c r="F28" s="6"/>
      <c r="G28" s="6"/>
      <c r="H28" s="6"/>
      <c r="I28" s="82"/>
    </row>
    <row r="29" spans="2:11">
      <c r="B29" s="521"/>
      <c r="C29" s="521"/>
      <c r="D29" s="521"/>
      <c r="E29" s="521"/>
      <c r="F29" s="580"/>
      <c r="G29" s="521"/>
      <c r="H29" s="580"/>
      <c r="I29" s="549"/>
    </row>
    <row r="30" spans="2:11">
      <c r="B30" s="521"/>
      <c r="C30" s="521"/>
      <c r="D30" s="521"/>
      <c r="E30" s="521"/>
      <c r="F30" s="580"/>
      <c r="G30" s="521"/>
      <c r="H30" s="580"/>
      <c r="I30" s="549"/>
    </row>
    <row r="31" spans="2:11">
      <c r="B31" s="269"/>
      <c r="C31" s="269"/>
      <c r="D31" s="269"/>
      <c r="E31" s="269"/>
      <c r="F31" s="269"/>
      <c r="G31" s="269"/>
      <c r="H31" s="269"/>
      <c r="I31" s="269"/>
    </row>
    <row r="32" spans="2:11">
      <c r="B32" s="269"/>
      <c r="C32" s="269"/>
      <c r="D32" s="269"/>
      <c r="E32" s="269"/>
      <c r="F32" s="269"/>
      <c r="G32" s="269"/>
      <c r="H32" s="269"/>
      <c r="I32" s="269"/>
    </row>
    <row r="33" spans="2:9">
      <c r="B33" s="269"/>
      <c r="C33" s="269"/>
      <c r="D33" s="269"/>
      <c r="E33" s="269"/>
      <c r="F33" s="269"/>
      <c r="G33" s="269"/>
      <c r="H33" s="269"/>
      <c r="I33" s="269"/>
    </row>
    <row r="34" spans="2:9">
      <c r="B34" s="269"/>
      <c r="C34" s="269"/>
      <c r="D34" s="269"/>
      <c r="E34" s="269"/>
      <c r="F34" s="269"/>
      <c r="G34" s="269"/>
      <c r="H34" s="269"/>
      <c r="I34" s="269"/>
    </row>
    <row r="35" spans="2:9">
      <c r="B35" s="269"/>
      <c r="C35" s="269"/>
      <c r="D35" s="269"/>
      <c r="E35" s="269"/>
      <c r="F35" s="269"/>
      <c r="G35" s="269"/>
      <c r="H35" s="269"/>
      <c r="I35" s="269"/>
    </row>
    <row r="36" spans="2:9">
      <c r="B36" s="269"/>
      <c r="C36" s="269"/>
      <c r="D36" s="269"/>
      <c r="E36" s="269"/>
      <c r="F36" s="269"/>
      <c r="G36" s="269"/>
      <c r="H36" s="269"/>
      <c r="I36" s="269"/>
    </row>
    <row r="37" spans="2:9">
      <c r="B37" s="269"/>
      <c r="C37" s="269"/>
      <c r="D37" s="269"/>
      <c r="E37" s="269"/>
      <c r="F37" s="269"/>
      <c r="G37" s="269"/>
      <c r="H37" s="269"/>
      <c r="I37" s="269"/>
    </row>
    <row r="38" spans="2:9">
      <c r="B38" s="269"/>
      <c r="C38" s="269"/>
      <c r="D38" s="269"/>
      <c r="E38" s="269"/>
      <c r="F38" s="269"/>
      <c r="G38" s="269"/>
      <c r="H38" s="269"/>
      <c r="I38" s="269"/>
    </row>
    <row r="39" spans="2:9">
      <c r="B39" s="269"/>
      <c r="C39" s="269"/>
      <c r="D39" s="269"/>
      <c r="E39" s="269"/>
      <c r="F39" s="269"/>
      <c r="G39" s="269"/>
      <c r="H39" s="269"/>
      <c r="I39" s="269"/>
    </row>
    <row r="40" spans="2:9">
      <c r="B40" s="269"/>
      <c r="C40" s="269"/>
      <c r="D40" s="269"/>
      <c r="E40" s="269"/>
      <c r="F40" s="269"/>
      <c r="G40" s="269"/>
      <c r="H40" s="269"/>
      <c r="I40" s="269"/>
    </row>
    <row r="41" spans="2:9">
      <c r="B41" s="269"/>
      <c r="C41" s="269"/>
      <c r="D41" s="269"/>
      <c r="E41" s="269"/>
      <c r="F41" s="269"/>
      <c r="G41" s="269"/>
      <c r="H41" s="269"/>
      <c r="I41" s="269"/>
    </row>
    <row r="42" spans="2:9">
      <c r="B42" s="269"/>
      <c r="C42" s="269"/>
      <c r="D42" s="269"/>
      <c r="E42" s="269"/>
      <c r="F42" s="269"/>
      <c r="G42" s="269"/>
      <c r="H42" s="269"/>
      <c r="I42" s="269"/>
    </row>
    <row r="43" spans="2:9">
      <c r="B43" s="269"/>
      <c r="C43" s="269"/>
      <c r="D43" s="269"/>
      <c r="E43" s="269"/>
      <c r="F43" s="269"/>
      <c r="G43" s="269"/>
      <c r="H43" s="269"/>
      <c r="I43" s="269"/>
    </row>
    <row r="44" spans="2:9">
      <c r="B44" s="269"/>
      <c r="C44" s="269"/>
      <c r="D44" s="269"/>
      <c r="E44" s="269"/>
      <c r="F44" s="269"/>
      <c r="G44" s="269"/>
      <c r="H44" s="269"/>
      <c r="I44" s="269"/>
    </row>
    <row r="45" spans="2:9">
      <c r="B45" s="269"/>
      <c r="C45" s="269"/>
      <c r="D45" s="269"/>
      <c r="E45" s="269"/>
      <c r="F45" s="269"/>
      <c r="G45" s="269"/>
      <c r="H45" s="269"/>
      <c r="I45" s="269"/>
    </row>
    <row r="46" spans="2:9">
      <c r="B46" s="269"/>
      <c r="C46" s="269"/>
      <c r="D46" s="269"/>
      <c r="E46" s="269"/>
      <c r="F46" s="269"/>
      <c r="G46" s="269"/>
      <c r="H46" s="269"/>
      <c r="I46" s="269"/>
    </row>
    <row r="47" spans="2:9">
      <c r="H47" s="82"/>
      <c r="I47" s="82"/>
    </row>
  </sheetData>
  <mergeCells count="12">
    <mergeCell ref="B3:E3"/>
    <mergeCell ref="C5:C6"/>
    <mergeCell ref="D5:D6"/>
    <mergeCell ref="E5:E6"/>
    <mergeCell ref="B29:B30"/>
    <mergeCell ref="C29:C30"/>
    <mergeCell ref="D29:D30"/>
    <mergeCell ref="E29:E30"/>
    <mergeCell ref="G29:G30"/>
    <mergeCell ref="H29:H30"/>
    <mergeCell ref="I29:I30"/>
    <mergeCell ref="F29:F30"/>
  </mergeCells>
  <phoneticPr fontId="3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&amp;R&amp;Z&amp;F</oddFooter>
  </headerFooter>
  <colBreaks count="1" manualBreakCount="1">
    <brk id="6" max="23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H42"/>
  <sheetViews>
    <sheetView showGridLines="0" view="pageBreakPreview" zoomScaleSheetLayoutView="100" workbookViewId="0">
      <selection activeCell="C18" sqref="C18"/>
    </sheetView>
  </sheetViews>
  <sheetFormatPr defaultColWidth="9" defaultRowHeight="12"/>
  <cols>
    <col min="1" max="2" width="9" style="153"/>
    <col min="3" max="6" width="22.625" style="153" customWidth="1"/>
    <col min="7" max="16384" width="9" style="153"/>
  </cols>
  <sheetData>
    <row r="1" spans="3:6">
      <c r="C1" s="582"/>
      <c r="D1" s="582"/>
    </row>
    <row r="3" spans="3:6" ht="17.25">
      <c r="C3" s="567" t="s">
        <v>134</v>
      </c>
      <c r="D3" s="567"/>
      <c r="E3" s="567"/>
      <c r="F3" s="567"/>
    </row>
    <row r="4" spans="3:6">
      <c r="C4" s="126"/>
      <c r="D4" s="126"/>
      <c r="E4" s="126"/>
      <c r="F4" s="126"/>
    </row>
    <row r="5" spans="3:6">
      <c r="C5" s="126"/>
      <c r="D5" s="126"/>
      <c r="E5" s="126"/>
      <c r="F5" s="131" t="s">
        <v>93</v>
      </c>
    </row>
    <row r="6" spans="3:6" s="152" customFormat="1" ht="21" customHeight="1">
      <c r="C6" s="292" t="s">
        <v>259</v>
      </c>
      <c r="D6" s="294" t="s">
        <v>198</v>
      </c>
      <c r="E6" s="292" t="s">
        <v>260</v>
      </c>
      <c r="F6" s="292" t="s">
        <v>262</v>
      </c>
    </row>
    <row r="7" spans="3:6" ht="21" hidden="1" customHeight="1">
      <c r="C7" s="209" t="s">
        <v>112</v>
      </c>
      <c r="D7" s="273">
        <v>227</v>
      </c>
      <c r="E7" s="277">
        <v>3986</v>
      </c>
      <c r="F7" s="279">
        <v>17</v>
      </c>
    </row>
    <row r="8" spans="3:6" ht="21" hidden="1" customHeight="1">
      <c r="C8" s="140">
        <v>13</v>
      </c>
      <c r="D8" s="115">
        <v>240</v>
      </c>
      <c r="E8" s="101">
        <v>5404</v>
      </c>
      <c r="F8" s="280">
        <v>22</v>
      </c>
    </row>
    <row r="9" spans="3:6" ht="21" hidden="1" customHeight="1">
      <c r="C9" s="140">
        <v>14</v>
      </c>
      <c r="D9" s="115">
        <v>242</v>
      </c>
      <c r="E9" s="101">
        <v>7138</v>
      </c>
      <c r="F9" s="280">
        <v>29</v>
      </c>
    </row>
    <row r="10" spans="3:6" ht="21" customHeight="1">
      <c r="C10" s="97" t="s">
        <v>245</v>
      </c>
      <c r="D10" s="273">
        <v>244</v>
      </c>
      <c r="E10" s="277">
        <v>6437</v>
      </c>
      <c r="F10" s="279">
        <v>26</v>
      </c>
    </row>
    <row r="11" spans="3:6" ht="21" customHeight="1">
      <c r="C11" s="98">
        <v>26</v>
      </c>
      <c r="D11" s="115">
        <v>241</v>
      </c>
      <c r="E11" s="101">
        <v>5583</v>
      </c>
      <c r="F11" s="280">
        <v>23</v>
      </c>
    </row>
    <row r="12" spans="3:6" ht="21" customHeight="1">
      <c r="C12" s="98">
        <v>27</v>
      </c>
      <c r="D12" s="115">
        <v>238</v>
      </c>
      <c r="E12" s="101">
        <v>5591</v>
      </c>
      <c r="F12" s="280">
        <v>23</v>
      </c>
    </row>
    <row r="13" spans="3:6" ht="21" customHeight="1">
      <c r="C13" s="98">
        <v>28</v>
      </c>
      <c r="D13" s="115">
        <v>241</v>
      </c>
      <c r="E13" s="101">
        <v>5329</v>
      </c>
      <c r="F13" s="280">
        <v>22</v>
      </c>
    </row>
    <row r="14" spans="3:6" ht="21" customHeight="1">
      <c r="C14" s="98">
        <v>29</v>
      </c>
      <c r="D14" s="295">
        <v>243</v>
      </c>
      <c r="E14" s="297">
        <v>4984</v>
      </c>
      <c r="F14" s="298">
        <v>20</v>
      </c>
    </row>
    <row r="15" spans="3:6" ht="21" customHeight="1">
      <c r="C15" s="98">
        <v>30</v>
      </c>
      <c r="D15" s="115">
        <v>240</v>
      </c>
      <c r="E15" s="101">
        <v>3449</v>
      </c>
      <c r="F15" s="280">
        <v>14</v>
      </c>
    </row>
    <row r="16" spans="3:6" ht="21" customHeight="1">
      <c r="C16" s="98" t="s">
        <v>257</v>
      </c>
      <c r="D16" s="115">
        <v>240</v>
      </c>
      <c r="E16" s="101">
        <v>3125</v>
      </c>
      <c r="F16" s="280">
        <v>13</v>
      </c>
    </row>
    <row r="17" spans="3:8" ht="21" customHeight="1">
      <c r="C17" s="99">
        <v>2</v>
      </c>
      <c r="D17" s="274">
        <v>238</v>
      </c>
      <c r="E17" s="278">
        <v>2517</v>
      </c>
      <c r="F17" s="281">
        <v>10.6</v>
      </c>
    </row>
    <row r="18" spans="3:8">
      <c r="C18" s="126" t="s">
        <v>347</v>
      </c>
      <c r="D18" s="126"/>
      <c r="E18" s="126"/>
      <c r="F18" s="131" t="s">
        <v>9</v>
      </c>
    </row>
    <row r="25" spans="3:8" ht="21" customHeight="1">
      <c r="C25" s="293"/>
      <c r="D25" s="296"/>
      <c r="E25" s="296"/>
      <c r="F25" s="296"/>
    </row>
    <row r="27" spans="3:8" ht="15" customHeight="1">
      <c r="F27" s="299"/>
    </row>
    <row r="28" spans="3:8" ht="18" customHeight="1">
      <c r="C28" s="152"/>
      <c r="D28" s="152"/>
      <c r="E28" s="152"/>
      <c r="F28" s="152"/>
    </row>
    <row r="29" spans="3:8" ht="18" customHeight="1">
      <c r="C29" s="152"/>
      <c r="D29" s="130"/>
      <c r="E29" s="130"/>
      <c r="F29" s="130"/>
    </row>
    <row r="30" spans="3:8" ht="18" customHeight="1">
      <c r="C30" s="152"/>
      <c r="D30" s="130"/>
      <c r="E30" s="130"/>
      <c r="F30" s="130"/>
      <c r="H30" s="296"/>
    </row>
    <row r="31" spans="3:8" ht="18" customHeight="1">
      <c r="C31" s="152"/>
      <c r="D31" s="130"/>
      <c r="E31" s="130"/>
      <c r="F31" s="130"/>
    </row>
    <row r="32" spans="3:8" ht="18" customHeight="1">
      <c r="C32" s="152"/>
      <c r="D32" s="130"/>
      <c r="E32" s="130"/>
      <c r="F32" s="130"/>
      <c r="H32" s="299"/>
    </row>
    <row r="33" spans="3:8" ht="18" customHeight="1">
      <c r="C33" s="152"/>
      <c r="D33" s="130"/>
      <c r="E33" s="130"/>
      <c r="F33" s="130"/>
      <c r="H33" s="152"/>
    </row>
    <row r="34" spans="3:8" ht="18" customHeight="1">
      <c r="C34" s="152"/>
      <c r="D34" s="130"/>
      <c r="E34" s="130"/>
      <c r="F34" s="130"/>
      <c r="H34" s="58"/>
    </row>
    <row r="35" spans="3:8" ht="18" customHeight="1">
      <c r="C35" s="152"/>
      <c r="D35" s="130"/>
      <c r="E35" s="130"/>
      <c r="F35" s="130"/>
      <c r="H35" s="58"/>
    </row>
    <row r="36" spans="3:8" ht="18" customHeight="1">
      <c r="C36" s="152"/>
      <c r="D36" s="130"/>
      <c r="E36" s="130"/>
      <c r="F36" s="130"/>
      <c r="H36" s="58"/>
    </row>
    <row r="37" spans="3:8" ht="15" customHeight="1">
      <c r="F37" s="299"/>
      <c r="H37" s="58"/>
    </row>
    <row r="38" spans="3:8">
      <c r="H38" s="58"/>
    </row>
    <row r="39" spans="3:8">
      <c r="H39" s="58"/>
    </row>
    <row r="40" spans="3:8">
      <c r="H40" s="58"/>
    </row>
    <row r="41" spans="3:8">
      <c r="H41" s="58"/>
    </row>
    <row r="42" spans="3:8">
      <c r="H42" s="299"/>
    </row>
  </sheetData>
  <mergeCells count="2">
    <mergeCell ref="C1:D1"/>
    <mergeCell ref="C3:F3"/>
  </mergeCells>
  <phoneticPr fontId="3"/>
  <pageMargins left="0.70866141732283472" right="0.70866141732283472" top="0.74803149606299213" bottom="0.74803149606299213" header="0.31496062992125984" footer="0.31496062992125984"/>
  <pageSetup paperSize="9" scale="82" orientation="portrait" r:id="rId1"/>
  <headerFooter>
    <oddFooter>&amp;R&amp;Z&amp;F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18</vt:i4>
      </vt:variant>
    </vt:vector>
  </HeadingPairs>
  <TitlesOfParts>
    <vt:vector size="37" baseType="lpstr">
      <vt:lpstr>目次</vt:lpstr>
      <vt:lpstr>1</vt:lpstr>
      <vt:lpstr>2</vt:lpstr>
      <vt:lpstr>３</vt:lpstr>
      <vt:lpstr>4 </vt:lpstr>
      <vt:lpstr>５</vt:lpstr>
      <vt:lpstr>６</vt:lpstr>
      <vt:lpstr>7</vt:lpstr>
      <vt:lpstr>８</vt:lpstr>
      <vt:lpstr>９</vt:lpstr>
      <vt:lpstr>10</vt:lpstr>
      <vt:lpstr>11</vt:lpstr>
      <vt:lpstr>１２</vt:lpstr>
      <vt:lpstr>１３</vt:lpstr>
      <vt:lpstr>14-15-16</vt:lpstr>
      <vt:lpstr>17</vt:lpstr>
      <vt:lpstr>18</vt:lpstr>
      <vt:lpstr>19</vt:lpstr>
      <vt:lpstr>20</vt:lpstr>
      <vt:lpstr>'1'!Print_Area</vt:lpstr>
      <vt:lpstr>'10'!Print_Area</vt:lpstr>
      <vt:lpstr>'11'!Print_Area</vt:lpstr>
      <vt:lpstr>'１２'!Print_Area</vt:lpstr>
      <vt:lpstr>'１３'!Print_Area</vt:lpstr>
      <vt:lpstr>'14-15-16'!Print_Area</vt:lpstr>
      <vt:lpstr>'17'!Print_Area</vt:lpstr>
      <vt:lpstr>'18'!Print_Area</vt:lpstr>
      <vt:lpstr>'19'!Print_Area</vt:lpstr>
      <vt:lpstr>'2'!Print_Area</vt:lpstr>
      <vt:lpstr>'20'!Print_Area</vt:lpstr>
      <vt:lpstr>'３'!Print_Area</vt:lpstr>
      <vt:lpstr>'4 '!Print_Area</vt:lpstr>
      <vt:lpstr>'５'!Print_Area</vt:lpstr>
      <vt:lpstr>'６'!Print_Area</vt:lpstr>
      <vt:lpstr>'7'!Print_Area</vt:lpstr>
      <vt:lpstr>'８'!Print_Area</vt:lpstr>
      <vt:lpstr>'９'!Print_Area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2024-03-18T12:22:34Z</cp:lastPrinted>
  <dcterms:created xsi:type="dcterms:W3CDTF">2024-01-31T05:11:58Z</dcterms:created>
  <dcterms:modified xsi:type="dcterms:W3CDTF">2024-04-10T04:00:12Z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2024-03-18T05:42:56Z</vt:filetime>
  </property>
</Properties>
</file>