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880" windowHeight="6540" activeTab="19"/>
  </bookViews>
  <sheets>
    <sheet name="目次" sheetId="21" r:id="rId1"/>
    <sheet name="1-2-3-4" sheetId="1" r:id="rId2"/>
    <sheet name="5" sheetId="2" r:id="rId3"/>
    <sheet name="6" sheetId="3" r:id="rId4"/>
    <sheet name="7" sheetId="5" r:id="rId5"/>
    <sheet name="8" sheetId="6" r:id="rId6"/>
    <sheet name="9" sheetId="7" r:id="rId7"/>
    <sheet name="10" sheetId="8" r:id="rId8"/>
    <sheet name="11" sheetId="9" r:id="rId9"/>
    <sheet name="12" sheetId="10" r:id="rId10"/>
    <sheet name="13" sheetId="11" r:id="rId11"/>
    <sheet name="14" sheetId="12" r:id="rId12"/>
    <sheet name="15" sheetId="13" r:id="rId13"/>
    <sheet name="16" sheetId="14" r:id="rId14"/>
    <sheet name="17" sheetId="15" r:id="rId15"/>
    <sheet name="18" sheetId="16" r:id="rId16"/>
    <sheet name="19" sheetId="17" r:id="rId17"/>
    <sheet name="20" sheetId="18" r:id="rId18"/>
    <sheet name="21" sheetId="19" r:id="rId19"/>
    <sheet name="22" sheetId="20" r:id="rId20"/>
  </sheets>
  <externalReferences>
    <externalReference r:id="rId21"/>
  </externalReferences>
  <definedNames>
    <definedName name="_xlnm.Print_Area" localSheetId="7">'10'!$A$1:$M$87</definedName>
    <definedName name="_xlnm.Print_Area" localSheetId="8">'11'!$A$1:$D$34</definedName>
    <definedName name="_xlnm.Print_Area" localSheetId="9">'12'!$A$1:$Q$55</definedName>
    <definedName name="_xlnm.Print_Area" localSheetId="1">'1-2-3-4'!$A$1:$K$71</definedName>
    <definedName name="_xlnm.Print_Area" localSheetId="11">'14'!$A$1:$AB$19</definedName>
    <definedName name="_xlnm.Print_Area" localSheetId="12">'15'!$A$1:$Y$17</definedName>
    <definedName name="_xlnm.Print_Area" localSheetId="13">'16'!$A$1:$X$19</definedName>
    <definedName name="_xlnm.Print_Area" localSheetId="14">'17'!$A$1:$X$17</definedName>
    <definedName name="_xlnm.Print_Area" localSheetId="15">'18'!$A$1:$AB$16</definedName>
    <definedName name="_xlnm.Print_Area" localSheetId="16">'19'!$A$1:$M$28</definedName>
    <definedName name="_xlnm.Print_Area" localSheetId="17">'20'!$B$1:$N$57</definedName>
    <definedName name="_xlnm.Print_Area" localSheetId="18">'21'!$A$1:$I$55</definedName>
    <definedName name="_xlnm.Print_Area" localSheetId="19">'22'!$A$1:$N$83</definedName>
    <definedName name="_xlnm.Print_Area" localSheetId="3">'6'!$A$1:$K$59</definedName>
    <definedName name="_xlnm.Print_Area" localSheetId="4">'7'!$A$1:$I$34</definedName>
    <definedName name="_xlnm.Print_Area" localSheetId="5">'8'!$A$1:$O$29</definedName>
    <definedName name="_xlnm.Print_Area" localSheetId="6">'9'!$A$1:$DA$32</definedName>
    <definedName name="_xlnm.Print_Titles" localSheetId="19">'22'!$3:$4</definedName>
    <definedName name="_xlnm.Print_Titles" localSheetId="6">'9'!$A:$A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78" i="20"/>
  <c r="M78"/>
  <c r="L78"/>
  <c r="K78"/>
  <c r="J78"/>
  <c r="N51"/>
  <c r="M51"/>
  <c r="L51"/>
  <c r="K51"/>
  <c r="J51"/>
  <c r="M50"/>
  <c r="L50"/>
  <c r="K50"/>
  <c r="M49"/>
  <c r="L49"/>
  <c r="K49"/>
  <c r="M48"/>
  <c r="K48"/>
  <c r="M35"/>
  <c r="L35"/>
  <c r="K35"/>
  <c r="M34"/>
  <c r="L34"/>
  <c r="K34"/>
  <c r="N32"/>
  <c r="M32"/>
  <c r="L32"/>
  <c r="K32"/>
  <c r="J32"/>
  <c r="M31"/>
  <c r="L31"/>
  <c r="K31"/>
  <c r="N21"/>
  <c r="M21"/>
  <c r="L21"/>
  <c r="K21"/>
  <c r="J21"/>
  <c r="N20"/>
  <c r="M20"/>
  <c r="L20"/>
  <c r="K20"/>
  <c r="M19"/>
  <c r="L19"/>
  <c r="K19"/>
  <c r="N5"/>
  <c r="M5"/>
  <c r="L5"/>
  <c r="K5"/>
  <c r="J5"/>
  <c r="F13" i="17"/>
  <c r="C13"/>
  <c r="F12"/>
  <c r="C12"/>
  <c r="AB13" i="16"/>
  <c r="AA13"/>
  <c r="Z13"/>
  <c r="Y13"/>
  <c r="X13"/>
  <c r="W13"/>
  <c r="V13"/>
  <c r="U13"/>
  <c r="T13"/>
  <c r="S13"/>
  <c r="Q13"/>
  <c r="P13"/>
  <c r="N13"/>
  <c r="M13"/>
  <c r="L13"/>
  <c r="K13"/>
  <c r="J13"/>
  <c r="I13"/>
  <c r="H13"/>
  <c r="G13"/>
  <c r="F13"/>
  <c r="E13"/>
  <c r="D13"/>
  <c r="C13"/>
  <c r="AB12"/>
  <c r="AA12"/>
  <c r="Z12"/>
  <c r="Y12"/>
  <c r="X12"/>
  <c r="W12"/>
  <c r="V12"/>
  <c r="U12"/>
  <c r="T12"/>
  <c r="S12"/>
  <c r="Q12"/>
  <c r="P12"/>
  <c r="N12"/>
  <c r="M12"/>
  <c r="L12"/>
  <c r="K12"/>
  <c r="J12"/>
  <c r="I12"/>
  <c r="H12"/>
  <c r="G12"/>
  <c r="F12"/>
  <c r="E12"/>
  <c r="D12"/>
  <c r="C12"/>
  <c r="AB11"/>
  <c r="AA11"/>
  <c r="Z11"/>
  <c r="Y11"/>
  <c r="X11"/>
  <c r="W11"/>
  <c r="V11"/>
  <c r="U11"/>
  <c r="T11"/>
  <c r="S11"/>
  <c r="Q11"/>
  <c r="P11"/>
  <c r="N11"/>
  <c r="M11"/>
  <c r="L11"/>
  <c r="K11"/>
  <c r="J11"/>
  <c r="I11"/>
  <c r="H11"/>
  <c r="G11"/>
  <c r="F11"/>
  <c r="E11"/>
  <c r="D11"/>
  <c r="C11"/>
  <c r="W14" i="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W16" i="14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X14" i="13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N12"/>
  <c r="M12"/>
  <c r="L12"/>
  <c r="K12"/>
  <c r="J12"/>
  <c r="I12"/>
  <c r="H12"/>
  <c r="G12"/>
  <c r="F12"/>
  <c r="E12"/>
  <c r="D12"/>
  <c r="AB15" i="12"/>
  <c r="AA15"/>
  <c r="Z15"/>
  <c r="Y15"/>
  <c r="X15"/>
  <c r="W15"/>
  <c r="V15"/>
  <c r="U15"/>
  <c r="T15"/>
  <c r="S15"/>
  <c r="Q15"/>
  <c r="P15"/>
  <c r="O15"/>
  <c r="N15"/>
  <c r="M15"/>
  <c r="L15"/>
  <c r="K15"/>
  <c r="J15"/>
  <c r="I15"/>
  <c r="H15"/>
  <c r="G15"/>
  <c r="F15"/>
  <c r="E15"/>
  <c r="D15"/>
  <c r="C15"/>
  <c r="AB14"/>
  <c r="AA14"/>
  <c r="Z14"/>
  <c r="Y14"/>
  <c r="X14"/>
  <c r="W14"/>
  <c r="V14"/>
  <c r="U14"/>
  <c r="T14"/>
  <c r="S14"/>
  <c r="Q14"/>
  <c r="P14"/>
  <c r="O14"/>
  <c r="N14"/>
  <c r="M14"/>
  <c r="L14"/>
  <c r="K14"/>
  <c r="J14"/>
  <c r="I14"/>
  <c r="H14"/>
  <c r="G14"/>
  <c r="F14"/>
  <c r="E14"/>
  <c r="D14"/>
  <c r="C14"/>
  <c r="AB13"/>
  <c r="AA13"/>
  <c r="Z13"/>
  <c r="Y13"/>
  <c r="X13"/>
  <c r="W13"/>
  <c r="V13"/>
  <c r="U13"/>
  <c r="T13"/>
  <c r="S13"/>
  <c r="Q13"/>
  <c r="P13"/>
  <c r="O13"/>
  <c r="N13"/>
  <c r="M13"/>
  <c r="L13"/>
  <c r="K13"/>
  <c r="J13"/>
  <c r="I13"/>
  <c r="H13"/>
  <c r="G13"/>
  <c r="F13"/>
  <c r="E13"/>
  <c r="D13"/>
  <c r="C13"/>
  <c r="S32" i="11"/>
  <c r="P32"/>
  <c r="M32"/>
  <c r="J32"/>
  <c r="D32"/>
  <c r="S31"/>
  <c r="P31"/>
  <c r="M31"/>
  <c r="J31"/>
  <c r="D31"/>
  <c r="S30"/>
  <c r="P30"/>
  <c r="M30"/>
  <c r="J30"/>
  <c r="D30"/>
  <c r="S29"/>
  <c r="P29"/>
  <c r="M29"/>
  <c r="J29"/>
  <c r="D29"/>
  <c r="S28"/>
  <c r="P28"/>
  <c r="M28"/>
  <c r="J28"/>
  <c r="D28"/>
  <c r="S27"/>
  <c r="P27"/>
  <c r="M27"/>
  <c r="D27"/>
  <c r="S26"/>
  <c r="P26"/>
  <c r="M26"/>
  <c r="D26"/>
  <c r="S25"/>
  <c r="P25"/>
  <c r="M25"/>
  <c r="D25"/>
  <c r="S24"/>
  <c r="P24"/>
  <c r="M24"/>
  <c r="D24"/>
  <c r="S23"/>
  <c r="P23"/>
  <c r="M23"/>
  <c r="D23"/>
  <c r="S22"/>
  <c r="M22"/>
  <c r="J22"/>
  <c r="S21"/>
  <c r="P21"/>
  <c r="M21"/>
  <c r="J21"/>
  <c r="G21"/>
  <c r="D21"/>
  <c r="S20"/>
  <c r="M20"/>
  <c r="J20"/>
  <c r="G20"/>
  <c r="S19"/>
  <c r="M19"/>
  <c r="J19"/>
  <c r="G19"/>
  <c r="S18"/>
  <c r="P18"/>
  <c r="M18"/>
  <c r="J18"/>
  <c r="G18"/>
  <c r="D18"/>
  <c r="S17"/>
  <c r="P17"/>
  <c r="M17"/>
  <c r="J17"/>
  <c r="G17"/>
  <c r="D17"/>
  <c r="S16"/>
  <c r="P16"/>
  <c r="M16"/>
  <c r="J16"/>
  <c r="G16"/>
  <c r="D16"/>
  <c r="S15"/>
  <c r="P15"/>
  <c r="M15"/>
  <c r="J15"/>
  <c r="G15"/>
  <c r="D15"/>
  <c r="S14"/>
  <c r="P14"/>
  <c r="M14"/>
  <c r="J14"/>
  <c r="G14"/>
  <c r="D14"/>
  <c r="S13"/>
  <c r="P13"/>
  <c r="M13"/>
  <c r="J13"/>
  <c r="G13"/>
  <c r="D13"/>
  <c r="S12"/>
  <c r="P12"/>
  <c r="M12"/>
  <c r="J12"/>
  <c r="G12"/>
  <c r="D12"/>
  <c r="S11"/>
  <c r="P11"/>
  <c r="M11"/>
  <c r="J11"/>
  <c r="G11"/>
  <c r="D11"/>
  <c r="S10"/>
  <c r="P10"/>
  <c r="M10"/>
  <c r="J10"/>
  <c r="G10"/>
  <c r="D10"/>
  <c r="S9"/>
  <c r="P9"/>
  <c r="M9"/>
  <c r="J9"/>
  <c r="G9"/>
  <c r="D9"/>
  <c r="S8"/>
  <c r="P8"/>
  <c r="M8"/>
  <c r="J8"/>
  <c r="G8"/>
  <c r="D8"/>
  <c r="S7"/>
  <c r="P7"/>
  <c r="M7"/>
  <c r="J7"/>
  <c r="G7"/>
  <c r="D7"/>
  <c r="C13" i="9"/>
  <c r="C12"/>
  <c r="C11"/>
  <c r="C10"/>
  <c r="C9"/>
  <c r="C8"/>
  <c r="I72" i="8"/>
  <c r="H72"/>
  <c r="G72"/>
  <c r="F72"/>
  <c r="E72"/>
  <c r="D72"/>
  <c r="C72"/>
  <c r="B72"/>
  <c r="I71"/>
  <c r="H71"/>
  <c r="G71"/>
  <c r="F71"/>
  <c r="E71"/>
  <c r="D71"/>
  <c r="C71"/>
  <c r="B71"/>
  <c r="M56"/>
  <c r="L56"/>
  <c r="K56"/>
  <c r="J56"/>
  <c r="I56"/>
  <c r="H56"/>
  <c r="G56"/>
  <c r="F56"/>
  <c r="E56"/>
  <c r="D56"/>
  <c r="C56"/>
  <c r="B56"/>
  <c r="C55"/>
  <c r="B55"/>
  <c r="M25"/>
  <c r="L25"/>
  <c r="K25"/>
  <c r="J25"/>
  <c r="I25"/>
  <c r="H25"/>
  <c r="G25"/>
  <c r="F25"/>
  <c r="E25"/>
  <c r="D25"/>
  <c r="C25"/>
  <c r="B25"/>
  <c r="CF6" i="7"/>
  <c r="CE6"/>
  <c r="CD6"/>
  <c r="CB6"/>
  <c r="CA6"/>
  <c r="BZ6"/>
  <c r="BX6"/>
  <c r="BW6"/>
  <c r="BV6"/>
  <c r="BT6"/>
  <c r="BR6"/>
  <c r="BP6"/>
  <c r="BO6"/>
  <c r="BN6"/>
  <c r="BL6"/>
  <c r="BK6"/>
  <c r="BJ6"/>
  <c r="G6"/>
  <c r="F49" i="6"/>
  <c r="E49"/>
  <c r="D49"/>
  <c r="H48"/>
  <c r="F48"/>
  <c r="E48"/>
  <c r="D48"/>
  <c r="H47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E21" i="5"/>
  <c r="E20"/>
  <c r="H15"/>
  <c r="H14"/>
  <c r="H12"/>
  <c r="H11"/>
  <c r="H10"/>
  <c r="H9"/>
  <c r="H8"/>
  <c r="H7"/>
  <c r="B27" i="3"/>
  <c r="B28" i="2"/>
  <c r="I64" i="1"/>
  <c r="H64"/>
  <c r="G64"/>
  <c r="B31"/>
</calcChain>
</file>

<file path=xl/sharedStrings.xml><?xml version="1.0" encoding="utf-8"?>
<sst xmlns="http://schemas.openxmlformats.org/spreadsheetml/2006/main" count="2752" uniqueCount="655">
  <si>
    <t>恩納村</t>
  </si>
  <si>
    <t>500～700</t>
  </si>
  <si>
    <t>農家数</t>
    <rPh sb="0" eb="2">
      <t>ノウカ</t>
    </rPh>
    <rPh sb="2" eb="3">
      <t>スウ</t>
    </rPh>
    <phoneticPr fontId="6"/>
  </si>
  <si>
    <t>年次</t>
    <rPh sb="0" eb="2">
      <t>ネンジ</t>
    </rPh>
    <phoneticPr fontId="6"/>
  </si>
  <si>
    <t>700～1,000</t>
  </si>
  <si>
    <t>2.0～3.0</t>
  </si>
  <si>
    <t>大　木</t>
  </si>
  <si>
    <t>土地改良
総 合 整 備 事 業
（萩川地区）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19">
      <t>ハギ</t>
    </rPh>
    <rPh sb="19" eb="20">
      <t>ガワ</t>
    </rPh>
    <rPh sb="20" eb="22">
      <t>チク</t>
    </rPh>
    <phoneticPr fontId="33"/>
  </si>
  <si>
    <t>飼養戸数</t>
  </si>
  <si>
    <t>合　　　計</t>
    <rPh sb="0" eb="1">
      <t>ゴウ</t>
    </rPh>
    <rPh sb="4" eb="5">
      <t>ケイ</t>
    </rPh>
    <phoneticPr fontId="33"/>
  </si>
  <si>
    <t>◆　農家数</t>
    <rPh sb="2" eb="4">
      <t>ノウカ</t>
    </rPh>
    <rPh sb="4" eb="5">
      <t>スウ</t>
    </rPh>
    <phoneticPr fontId="6"/>
  </si>
  <si>
    <t>コミュニティー施設</t>
    <rPh sb="7" eb="9">
      <t>シセツ</t>
    </rPh>
    <phoneticPr fontId="6"/>
  </si>
  <si>
    <t>農村基盤総合整備事業</t>
    <rPh sb="0" eb="2">
      <t>ノウソン</t>
    </rPh>
    <rPh sb="2" eb="4">
      <t>キバン</t>
    </rPh>
    <rPh sb="4" eb="6">
      <t>ソウゴウ</t>
    </rPh>
    <rPh sb="6" eb="8">
      <t>セイビ</t>
    </rPh>
    <rPh sb="8" eb="10">
      <t>ジギョウ</t>
    </rPh>
    <phoneticPr fontId="33"/>
  </si>
  <si>
    <t>（２）販売農家数とそれに係る経営耕地、耕作放棄地</t>
    <rPh sb="3" eb="5">
      <t>ハンバイ</t>
    </rPh>
    <rPh sb="5" eb="7">
      <t>ノウカ</t>
    </rPh>
    <rPh sb="7" eb="8">
      <t>スウ</t>
    </rPh>
    <rPh sb="12" eb="13">
      <t>カカ</t>
    </rPh>
    <rPh sb="14" eb="16">
      <t>ケイエイ</t>
    </rPh>
    <rPh sb="16" eb="18">
      <t>コウチ</t>
    </rPh>
    <rPh sb="19" eb="21">
      <t>コウサク</t>
    </rPh>
    <rPh sb="21" eb="23">
      <t>ホウキ</t>
    </rPh>
    <rPh sb="23" eb="24">
      <t>チ</t>
    </rPh>
    <phoneticPr fontId="6"/>
  </si>
  <si>
    <t>面 積
 (hａ)</t>
  </si>
  <si>
    <t>50～
100万円</t>
    <rPh sb="7" eb="9">
      <t>マンエン</t>
    </rPh>
    <phoneticPr fontId="6"/>
  </si>
  <si>
    <t>県</t>
    <rPh sb="0" eb="1">
      <t>ケン</t>
    </rPh>
    <phoneticPr fontId="33"/>
  </si>
  <si>
    <t>団体営農道整備事業
渡具知第１地区</t>
    <rPh sb="0" eb="2">
      <t>ダンタイ</t>
    </rPh>
    <rPh sb="2" eb="3">
      <t>エイ</t>
    </rPh>
    <rPh sb="3" eb="5">
      <t>ノウドウ</t>
    </rPh>
    <rPh sb="5" eb="7">
      <t>セイビ</t>
    </rPh>
    <rPh sb="7" eb="9">
      <t>ジギョウ</t>
    </rPh>
    <rPh sb="10" eb="13">
      <t>トグチ</t>
    </rPh>
    <rPh sb="13" eb="14">
      <t>ダイ</t>
    </rPh>
    <rPh sb="15" eb="17">
      <t>チク</t>
    </rPh>
    <phoneticPr fontId="33"/>
  </si>
  <si>
    <t>昭和55年度
～
平成元年度</t>
    <rPh sb="0" eb="2">
      <t>ショウワ</t>
    </rPh>
    <rPh sb="4" eb="5">
      <t>ネン</t>
    </rPh>
    <rPh sb="5" eb="6">
      <t>ド</t>
    </rPh>
    <rPh sb="9" eb="11">
      <t>ヘイセイ</t>
    </rPh>
    <rPh sb="11" eb="13">
      <t>ガンネン</t>
    </rPh>
    <rPh sb="13" eb="14">
      <t>ド</t>
    </rPh>
    <phoneticPr fontId="33"/>
  </si>
  <si>
    <t>　３ヶ所　6,091㎡</t>
    <rPh sb="3" eb="4">
      <t>ショ</t>
    </rPh>
    <phoneticPr fontId="33"/>
  </si>
  <si>
    <t>牧原</t>
    <rPh sb="0" eb="2">
      <t>マキバル</t>
    </rPh>
    <phoneticPr fontId="6"/>
  </si>
  <si>
    <t>　　　資料：おきなわの畜産</t>
    <rPh sb="3" eb="5">
      <t>シリョウ</t>
    </rPh>
    <rPh sb="11" eb="13">
      <t>チクサン</t>
    </rPh>
    <phoneticPr fontId="6"/>
  </si>
  <si>
    <t>(16)　豚の飼養戸数と飼養頭数</t>
  </si>
  <si>
    <t>多良間村</t>
    <rPh sb="0" eb="4">
      <t>タラマソン</t>
    </rPh>
    <phoneticPr fontId="6"/>
  </si>
  <si>
    <t>（1）総農家数とそれに係る経営耕地、耕作放棄地</t>
    <rPh sb="3" eb="4">
      <t>ソウ</t>
    </rPh>
    <rPh sb="4" eb="6">
      <t>ノウカ</t>
    </rPh>
    <rPh sb="6" eb="7">
      <t>スウ</t>
    </rPh>
    <rPh sb="11" eb="12">
      <t>カカ</t>
    </rPh>
    <rPh sb="13" eb="15">
      <t>ケイエイ</t>
    </rPh>
    <rPh sb="15" eb="17">
      <t>コウチ</t>
    </rPh>
    <rPh sb="18" eb="20">
      <t>コウサク</t>
    </rPh>
    <rPh sb="20" eb="22">
      <t>ホウキ</t>
    </rPh>
    <rPh sb="22" eb="23">
      <t>チ</t>
    </rPh>
    <phoneticPr fontId="6"/>
  </si>
  <si>
    <t>総農家数</t>
    <rPh sb="0" eb="1">
      <t>ソウ</t>
    </rPh>
    <rPh sb="1" eb="3">
      <t>ノウカ</t>
    </rPh>
    <rPh sb="3" eb="4">
      <t>スウ</t>
    </rPh>
    <phoneticPr fontId="6"/>
  </si>
  <si>
    <t>資料：2015年農林業センサス</t>
    <rPh sb="0" eb="2">
      <t>シリョウ</t>
    </rPh>
    <rPh sb="7" eb="8">
      <t>ネン</t>
    </rPh>
    <rPh sb="8" eb="11">
      <t>ノウリンギョウ</t>
    </rPh>
    <phoneticPr fontId="6"/>
  </si>
  <si>
    <t>合計</t>
  </si>
  <si>
    <t>平成１１年～１２年</t>
  </si>
  <si>
    <t>◆　かんしょ</t>
  </si>
  <si>
    <t>経営耕地</t>
    <rPh sb="0" eb="2">
      <t>ケイエイ</t>
    </rPh>
    <rPh sb="2" eb="4">
      <t>コウチ</t>
    </rPh>
    <phoneticPr fontId="6"/>
  </si>
  <si>
    <t>資料：青果物生産出荷統計調査及び野菜の作付面積・収穫量及び出荷量（沖縄県園芸振興課）</t>
    <rPh sb="0" eb="2">
      <t>シリョウ</t>
    </rPh>
    <rPh sb="3" eb="4">
      <t>アオ</t>
    </rPh>
    <rPh sb="4" eb="5">
      <t>カ</t>
    </rPh>
    <rPh sb="5" eb="6">
      <t>モノ</t>
    </rPh>
    <rPh sb="6" eb="8">
      <t>セイサン</t>
    </rPh>
    <rPh sb="8" eb="10">
      <t>シュッカ</t>
    </rPh>
    <rPh sb="10" eb="12">
      <t>トウケイ</t>
    </rPh>
    <rPh sb="12" eb="14">
      <t>チョウサ</t>
    </rPh>
    <rPh sb="14" eb="15">
      <t>オヨ</t>
    </rPh>
    <rPh sb="16" eb="18">
      <t>ヤサイ</t>
    </rPh>
    <rPh sb="19" eb="21">
      <t>サクツケ</t>
    </rPh>
    <rPh sb="21" eb="23">
      <t>メンセキ</t>
    </rPh>
    <rPh sb="24" eb="26">
      <t>シュウカク</t>
    </rPh>
    <rPh sb="26" eb="27">
      <t>リョウ</t>
    </rPh>
    <rPh sb="27" eb="28">
      <t>オヨ</t>
    </rPh>
    <rPh sb="29" eb="31">
      <t>シュッカ</t>
    </rPh>
    <rPh sb="31" eb="32">
      <t>リョウ</t>
    </rPh>
    <rPh sb="33" eb="36">
      <t>オキナワケン</t>
    </rPh>
    <rPh sb="36" eb="38">
      <t>エンゲイ</t>
    </rPh>
    <rPh sb="38" eb="40">
      <t>シンコウ</t>
    </rPh>
    <rPh sb="40" eb="41">
      <t>カ</t>
    </rPh>
    <phoneticPr fontId="34"/>
  </si>
  <si>
    <t>無立木地</t>
    <rPh sb="0" eb="1">
      <t>ム</t>
    </rPh>
    <rPh sb="1" eb="2">
      <t>タ</t>
    </rPh>
    <rPh sb="2" eb="3">
      <t>キ</t>
    </rPh>
    <rPh sb="3" eb="4">
      <t>チ</t>
    </rPh>
    <phoneticPr fontId="34"/>
  </si>
  <si>
    <t>耕作放棄地</t>
    <rPh sb="0" eb="2">
      <t>コウサク</t>
    </rPh>
    <rPh sb="2" eb="4">
      <t>ホウキ</t>
    </rPh>
    <rPh sb="4" eb="5">
      <t>チ</t>
    </rPh>
    <phoneticPr fontId="6"/>
  </si>
  <si>
    <t>単位：経営体</t>
    <rPh sb="0" eb="2">
      <t>タンイ</t>
    </rPh>
    <rPh sb="3" eb="6">
      <t>ケイエイタイ</t>
    </rPh>
    <phoneticPr fontId="6"/>
  </si>
  <si>
    <t>4～5</t>
  </si>
  <si>
    <t>昭和55年</t>
  </si>
  <si>
    <t>平成5～6</t>
    <rPh sb="0" eb="2">
      <t>ヘイセイ</t>
    </rPh>
    <phoneticPr fontId="34"/>
  </si>
  <si>
    <t>販売農家数</t>
    <rPh sb="0" eb="2">
      <t>ハンバイ</t>
    </rPh>
    <rPh sb="2" eb="4">
      <t>ノウカ</t>
    </rPh>
    <rPh sb="4" eb="5">
      <t>スウ</t>
    </rPh>
    <phoneticPr fontId="6"/>
  </si>
  <si>
    <t>農業集落管理施設</t>
    <rPh sb="0" eb="2">
      <t>ノウギョウ</t>
    </rPh>
    <rPh sb="2" eb="4">
      <t>シュウラク</t>
    </rPh>
    <rPh sb="4" eb="6">
      <t>カンリ</t>
    </rPh>
    <rPh sb="6" eb="8">
      <t>シセツ</t>
    </rPh>
    <phoneticPr fontId="33"/>
  </si>
  <si>
    <t>面積</t>
    <rPh sb="0" eb="2">
      <t>メンセキ</t>
    </rPh>
    <phoneticPr fontId="6"/>
  </si>
  <si>
    <t>渡具知</t>
  </si>
  <si>
    <t>300～500</t>
  </si>
  <si>
    <t>喜名</t>
    <rPh sb="0" eb="2">
      <t>キナ</t>
    </rPh>
    <phoneticPr fontId="6"/>
  </si>
  <si>
    <t>（３）　自給的農家数とそれに係る経営耕地、耕作放棄地</t>
    <rPh sb="4" eb="7">
      <t>ジキュウテキ</t>
    </rPh>
    <rPh sb="7" eb="9">
      <t>ノウカ</t>
    </rPh>
    <rPh sb="9" eb="10">
      <t>スウ</t>
    </rPh>
    <rPh sb="14" eb="15">
      <t>カカ</t>
    </rPh>
    <rPh sb="16" eb="18">
      <t>ケイエイ</t>
    </rPh>
    <rPh sb="18" eb="20">
      <t>コウチ</t>
    </rPh>
    <rPh sb="21" eb="23">
      <t>コウサク</t>
    </rPh>
    <rPh sb="23" eb="25">
      <t>ホウキ</t>
    </rPh>
    <rPh sb="25" eb="26">
      <t>チ</t>
    </rPh>
    <phoneticPr fontId="6"/>
  </si>
  <si>
    <t>◆　さとうきび</t>
  </si>
  <si>
    <t>団体営農道整備事業
中 前 原 地 区</t>
    <rPh sb="0" eb="2">
      <t>ダンタイ</t>
    </rPh>
    <rPh sb="2" eb="3">
      <t>エイ</t>
    </rPh>
    <rPh sb="3" eb="5">
      <t>ノウドウ</t>
    </rPh>
    <rPh sb="5" eb="7">
      <t>セイビ</t>
    </rPh>
    <rPh sb="7" eb="9">
      <t>ジギョウ</t>
    </rPh>
    <rPh sb="10" eb="11">
      <t>ナカ</t>
    </rPh>
    <rPh sb="12" eb="13">
      <t>マエ</t>
    </rPh>
    <rPh sb="14" eb="15">
      <t>ハラ</t>
    </rPh>
    <rPh sb="16" eb="17">
      <t>チ</t>
    </rPh>
    <rPh sb="18" eb="19">
      <t>ク</t>
    </rPh>
    <phoneticPr fontId="33"/>
  </si>
  <si>
    <t>-</t>
  </si>
  <si>
    <t>　　　</t>
  </si>
  <si>
    <t>糸満市</t>
  </si>
  <si>
    <t>比謝矼</t>
    <rPh sb="0" eb="3">
      <t>ヒジャバシ</t>
    </rPh>
    <phoneticPr fontId="6"/>
  </si>
  <si>
    <t>瀬名波</t>
    <rPh sb="0" eb="3">
      <t>セナハ</t>
    </rPh>
    <phoneticPr fontId="6"/>
  </si>
  <si>
    <t>親志</t>
    <rPh sb="0" eb="2">
      <t>オヤシ</t>
    </rPh>
    <phoneticPr fontId="6"/>
  </si>
  <si>
    <t>国頭村</t>
    <rPh sb="0" eb="3">
      <t>クニガミソン</t>
    </rPh>
    <phoneticPr fontId="6"/>
  </si>
  <si>
    <t>糸満市</t>
    <rPh sb="0" eb="3">
      <t>イトマンシ</t>
    </rPh>
    <phoneticPr fontId="6"/>
  </si>
  <si>
    <t>昭和60年</t>
    <rPh sb="0" eb="2">
      <t>ショウワ</t>
    </rPh>
    <rPh sb="4" eb="5">
      <t>ネン</t>
    </rPh>
    <phoneticPr fontId="6"/>
  </si>
  <si>
    <t>波平</t>
    <rPh sb="0" eb="2">
      <t>ナミヒラ</t>
    </rPh>
    <phoneticPr fontId="6"/>
  </si>
  <si>
    <t>1.5～2.0</t>
  </si>
  <si>
    <t>羽数</t>
  </si>
  <si>
    <t>x</t>
  </si>
  <si>
    <t>座喜味</t>
    <rPh sb="0" eb="3">
      <t>ザキミ</t>
    </rPh>
    <phoneticPr fontId="6"/>
  </si>
  <si>
    <t>伊良皆</t>
    <rPh sb="0" eb="3">
      <t>イラミナ</t>
    </rPh>
    <phoneticPr fontId="6"/>
  </si>
  <si>
    <t>昭和57年度
～
昭和60年度</t>
    <rPh sb="0" eb="2">
      <t>ショウワ</t>
    </rPh>
    <rPh sb="4" eb="6">
      <t>ネンド</t>
    </rPh>
    <rPh sb="9" eb="11">
      <t>ショウワ</t>
    </rPh>
    <rPh sb="13" eb="15">
      <t>ネンド</t>
    </rPh>
    <phoneticPr fontId="33"/>
  </si>
  <si>
    <t>世帯数</t>
    <rPh sb="0" eb="3">
      <t>セタイスウ</t>
    </rPh>
    <phoneticPr fontId="6"/>
  </si>
  <si>
    <t>※　土地改良事業の筆数は､従前の筆数</t>
    <rPh sb="2" eb="4">
      <t>トチ</t>
    </rPh>
    <rPh sb="4" eb="6">
      <t>カイリョウ</t>
    </rPh>
    <rPh sb="6" eb="8">
      <t>ジギョウ</t>
    </rPh>
    <rPh sb="9" eb="10">
      <t>ヒツ</t>
    </rPh>
    <rPh sb="10" eb="11">
      <t>スウ</t>
    </rPh>
    <rPh sb="13" eb="15">
      <t>ジュウゼン</t>
    </rPh>
    <rPh sb="16" eb="17">
      <t>ヒツ</t>
    </rPh>
    <rPh sb="17" eb="18">
      <t>スウ</t>
    </rPh>
    <phoneticPr fontId="33"/>
  </si>
  <si>
    <t>高志保</t>
  </si>
  <si>
    <t>自給的農家数</t>
    <rPh sb="0" eb="3">
      <t>ジキュウテキ</t>
    </rPh>
    <rPh sb="3" eb="5">
      <t>ノウカ</t>
    </rPh>
    <rPh sb="5" eb="6">
      <t>スウ</t>
    </rPh>
    <phoneticPr fontId="6"/>
  </si>
  <si>
    <t>上地</t>
    <rPh sb="0" eb="2">
      <t>ウエチ</t>
    </rPh>
    <phoneticPr fontId="6"/>
  </si>
  <si>
    <t>都屋</t>
    <rPh sb="0" eb="2">
      <t>トヤ</t>
    </rPh>
    <phoneticPr fontId="6"/>
  </si>
  <si>
    <t>高志保</t>
    <rPh sb="0" eb="3">
      <t>タカシホ</t>
    </rPh>
    <phoneticPr fontId="6"/>
  </si>
  <si>
    <t>県営畑地帯総合整備事業
（読谷西部地区）</t>
    <rPh sb="0" eb="2">
      <t>ケンエイ</t>
    </rPh>
    <rPh sb="2" eb="3">
      <t>ハタケ</t>
    </rPh>
    <rPh sb="3" eb="5">
      <t>チタイ</t>
    </rPh>
    <rPh sb="5" eb="7">
      <t>ソウゴウ</t>
    </rPh>
    <rPh sb="7" eb="9">
      <t>セイビ</t>
    </rPh>
    <rPh sb="9" eb="11">
      <t>ジギョウ</t>
    </rPh>
    <rPh sb="13" eb="15">
      <t>ヨミタン</t>
    </rPh>
    <rPh sb="15" eb="17">
      <t>セイブ</t>
    </rPh>
    <rPh sb="17" eb="19">
      <t>チク</t>
    </rPh>
    <phoneticPr fontId="6"/>
  </si>
  <si>
    <t>12～13</t>
  </si>
  <si>
    <t>渡慶次</t>
    <rPh sb="0" eb="3">
      <t>トケシ</t>
    </rPh>
    <phoneticPr fontId="6"/>
  </si>
  <si>
    <t>渡名喜村</t>
    <rPh sb="0" eb="4">
      <t>トナキソン</t>
    </rPh>
    <phoneticPr fontId="6"/>
  </si>
  <si>
    <t>儀間</t>
    <rPh sb="0" eb="2">
      <t>ギマ</t>
    </rPh>
    <phoneticPr fontId="6"/>
  </si>
  <si>
    <t>楚辺</t>
    <rPh sb="0" eb="2">
      <t>ソベ</t>
    </rPh>
    <phoneticPr fontId="6"/>
  </si>
  <si>
    <t>宇座</t>
    <rPh sb="0" eb="2">
      <t>ウザ</t>
    </rPh>
    <phoneticPr fontId="6"/>
  </si>
  <si>
    <t>長浜</t>
    <rPh sb="0" eb="2">
      <t>ナガハマ</t>
    </rPh>
    <phoneticPr fontId="6"/>
  </si>
  <si>
    <t>渡具知</t>
    <rPh sb="0" eb="3">
      <t>トグチ</t>
    </rPh>
    <phoneticPr fontId="6"/>
  </si>
  <si>
    <t>比謝</t>
    <rPh sb="0" eb="2">
      <t>ヒジャ</t>
    </rPh>
    <phoneticPr fontId="6"/>
  </si>
  <si>
    <t>単位{農家数：農家、面積：a}</t>
    <rPh sb="0" eb="2">
      <t>タンイ</t>
    </rPh>
    <rPh sb="3" eb="5">
      <t>ノウカ</t>
    </rPh>
    <rPh sb="5" eb="6">
      <t>スウ</t>
    </rPh>
    <rPh sb="7" eb="9">
      <t>ノウカ</t>
    </rPh>
    <rPh sb="10" eb="12">
      <t>メンセキ</t>
    </rPh>
    <phoneticPr fontId="6"/>
  </si>
  <si>
    <t>大湾</t>
    <rPh sb="0" eb="2">
      <t>オオワン</t>
    </rPh>
    <phoneticPr fontId="6"/>
  </si>
  <si>
    <t xml:space="preserve">名護市 </t>
  </si>
  <si>
    <t>1,000～1,500</t>
  </si>
  <si>
    <t>古堅</t>
    <rPh sb="0" eb="2">
      <t>フルゲン</t>
    </rPh>
    <phoneticPr fontId="6"/>
  </si>
  <si>
    <t>竹富町</t>
    <rPh sb="0" eb="3">
      <t>タケトミチョウ</t>
    </rPh>
    <phoneticPr fontId="6"/>
  </si>
  <si>
    <t>ｍ</t>
  </si>
  <si>
    <t>大木</t>
    <rPh sb="0" eb="2">
      <t>オオキ</t>
    </rPh>
    <phoneticPr fontId="6"/>
  </si>
  <si>
    <t>新宇座</t>
    <rPh sb="0" eb="1">
      <t>シン</t>
    </rPh>
    <rPh sb="1" eb="3">
      <t>ウザ</t>
    </rPh>
    <phoneticPr fontId="6"/>
  </si>
  <si>
    <t>牧　原</t>
  </si>
  <si>
    <t>集落内道路　　</t>
    <rPh sb="0" eb="2">
      <t>シュウラク</t>
    </rPh>
    <rPh sb="2" eb="3">
      <t>ナイ</t>
    </rPh>
    <rPh sb="3" eb="5">
      <t>ドウロ</t>
    </rPh>
    <phoneticPr fontId="33"/>
  </si>
  <si>
    <t>現在、沖縄県が統計中</t>
    <rPh sb="0" eb="2">
      <t>ゲンザイ</t>
    </rPh>
    <rPh sb="3" eb="6">
      <t>オキナワケン</t>
    </rPh>
    <rPh sb="7" eb="9">
      <t>トウケイ</t>
    </rPh>
    <rPh sb="9" eb="10">
      <t>チュウ</t>
    </rPh>
    <phoneticPr fontId="6"/>
  </si>
  <si>
    <t>天    然    林</t>
  </si>
  <si>
    <t>大添</t>
    <rPh sb="0" eb="2">
      <t>オオソエ</t>
    </rPh>
    <phoneticPr fontId="6"/>
  </si>
  <si>
    <t>３億円～
５億円</t>
    <rPh sb="1" eb="3">
      <t>オクエン</t>
    </rPh>
    <rPh sb="6" eb="8">
      <t>オクエン</t>
    </rPh>
    <phoneticPr fontId="6"/>
  </si>
  <si>
    <t>13～14</t>
  </si>
  <si>
    <t>計</t>
    <rPh sb="0" eb="1">
      <t>ケイ</t>
    </rPh>
    <phoneticPr fontId="6"/>
  </si>
  <si>
    <t>令和2年度
～
令和10年度</t>
    <rPh sb="0" eb="2">
      <t>レイワ</t>
    </rPh>
    <rPh sb="3" eb="5">
      <t>ネンド</t>
    </rPh>
    <rPh sb="8" eb="10">
      <t>レイワ</t>
    </rPh>
    <rPh sb="12" eb="14">
      <t>ネンド</t>
    </rPh>
    <phoneticPr fontId="6"/>
  </si>
  <si>
    <t>事業費
（千円）</t>
    <rPh sb="0" eb="3">
      <t>ジギョウヒ</t>
    </rPh>
    <rPh sb="5" eb="7">
      <t>センエン</t>
    </rPh>
    <phoneticPr fontId="33"/>
  </si>
  <si>
    <t>平成27年12月1日現在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6"/>
  </si>
  <si>
    <t>15～16</t>
  </si>
  <si>
    <t>粟国村</t>
  </si>
  <si>
    <t>販売無し</t>
    <rPh sb="0" eb="2">
      <t>ハンバイ</t>
    </rPh>
    <rPh sb="2" eb="3">
      <t>ナ</t>
    </rPh>
    <phoneticPr fontId="6"/>
  </si>
  <si>
    <t>◆　農家数（つづき）</t>
    <rPh sb="2" eb="4">
      <t>ノウカ</t>
    </rPh>
    <rPh sb="4" eb="5">
      <t>スウ</t>
    </rPh>
    <phoneticPr fontId="6"/>
  </si>
  <si>
    <t>（４）土地持ち非農家数と
　　　　それに係る耕作放棄地</t>
    <rPh sb="3" eb="5">
      <t>トチ</t>
    </rPh>
    <rPh sb="5" eb="6">
      <t>モ</t>
    </rPh>
    <rPh sb="7" eb="8">
      <t>ヒ</t>
    </rPh>
    <rPh sb="8" eb="10">
      <t>ノウカ</t>
    </rPh>
    <rPh sb="10" eb="11">
      <t>スウ</t>
    </rPh>
    <rPh sb="20" eb="21">
      <t>カカ</t>
    </rPh>
    <rPh sb="22" eb="24">
      <t>コウサク</t>
    </rPh>
    <rPh sb="24" eb="26">
      <t>ホウキ</t>
    </rPh>
    <rPh sb="26" eb="27">
      <t>チ</t>
    </rPh>
    <phoneticPr fontId="6"/>
  </si>
  <si>
    <t>昭和59年度
～
平成6年度</t>
    <rPh sb="0" eb="2">
      <t>ショウワ</t>
    </rPh>
    <rPh sb="4" eb="6">
      <t>ネンド</t>
    </rPh>
    <rPh sb="9" eb="11">
      <t>ヘイセイ</t>
    </rPh>
    <rPh sb="12" eb="14">
      <t>ネンド</t>
    </rPh>
    <phoneticPr fontId="33"/>
  </si>
  <si>
    <t>総数（つづき）</t>
    <rPh sb="0" eb="2">
      <t>ソウスウ</t>
    </rPh>
    <phoneticPr fontId="6"/>
  </si>
  <si>
    <t>土地持ち
非農家数</t>
    <rPh sb="0" eb="2">
      <t>トチ</t>
    </rPh>
    <rPh sb="2" eb="3">
      <t>モ</t>
    </rPh>
    <rPh sb="5" eb="6">
      <t>ヒ</t>
    </rPh>
    <rPh sb="6" eb="8">
      <t>ノウカ</t>
    </rPh>
    <rPh sb="8" eb="9">
      <t>スウ</t>
    </rPh>
    <phoneticPr fontId="6"/>
  </si>
  <si>
    <t>◆　農業経営体</t>
    <rPh sb="2" eb="4">
      <t>ノウギョウ</t>
    </rPh>
    <rPh sb="4" eb="7">
      <t>ケイエイタイ</t>
    </rPh>
    <phoneticPr fontId="6"/>
  </si>
  <si>
    <t>飼養頭数</t>
  </si>
  <si>
    <t>（５）農産物販売金額規模別経営体数</t>
    <rPh sb="3" eb="6">
      <t>ノウサンブツ</t>
    </rPh>
    <rPh sb="6" eb="8">
      <t>ハンバイ</t>
    </rPh>
    <rPh sb="8" eb="10">
      <t>キンガク</t>
    </rPh>
    <rPh sb="10" eb="13">
      <t>キボベツ</t>
    </rPh>
    <rPh sb="13" eb="16">
      <t>ケイエイタイ</t>
    </rPh>
    <rPh sb="16" eb="17">
      <t>スウ</t>
    </rPh>
    <phoneticPr fontId="6"/>
  </si>
  <si>
    <t>総数</t>
    <rPh sb="0" eb="2">
      <t>ソウスウ</t>
    </rPh>
    <phoneticPr fontId="6"/>
  </si>
  <si>
    <t>民有</t>
    <rPh sb="0" eb="2">
      <t>ミンユウ</t>
    </rPh>
    <phoneticPr fontId="6"/>
  </si>
  <si>
    <t>浦添市</t>
  </si>
  <si>
    <t>収穫量</t>
    <rPh sb="0" eb="2">
      <t>シュウカク</t>
    </rPh>
    <rPh sb="2" eb="3">
      <t>リョウ</t>
    </rPh>
    <phoneticPr fontId="6"/>
  </si>
  <si>
    <t>50万円
未満</t>
    <rPh sb="2" eb="3">
      <t>マン</t>
    </rPh>
    <rPh sb="3" eb="4">
      <t>エン</t>
    </rPh>
    <rPh sb="5" eb="7">
      <t>ミマン</t>
    </rPh>
    <phoneticPr fontId="6"/>
  </si>
  <si>
    <t>200～300</t>
  </si>
  <si>
    <t>100～200</t>
  </si>
  <si>
    <t>花壇用
苗もの類</t>
    <rPh sb="0" eb="2">
      <t>カダン</t>
    </rPh>
    <rPh sb="2" eb="3">
      <t>ヨウ</t>
    </rPh>
    <rPh sb="4" eb="5">
      <t>ナエ</t>
    </rPh>
    <rPh sb="7" eb="8">
      <t>ルイ</t>
    </rPh>
    <phoneticPr fontId="34"/>
  </si>
  <si>
    <t>1,500～2,000</t>
  </si>
  <si>
    <t>2,000～3,000</t>
  </si>
  <si>
    <t>家畜・家きん等の飼養状況調査結果</t>
    <rPh sb="0" eb="2">
      <t>カチク</t>
    </rPh>
    <rPh sb="3" eb="4">
      <t>カ</t>
    </rPh>
    <rPh sb="6" eb="7">
      <t>トウ</t>
    </rPh>
    <rPh sb="8" eb="10">
      <t>シヨウ</t>
    </rPh>
    <rPh sb="10" eb="12">
      <t>ジョウキョウ</t>
    </rPh>
    <rPh sb="12" eb="14">
      <t>チョウサ</t>
    </rPh>
    <rPh sb="14" eb="16">
      <t>ケッカ</t>
    </rPh>
    <phoneticPr fontId="34"/>
  </si>
  <si>
    <t>5,000万～　1億円</t>
    <rPh sb="5" eb="6">
      <t>マン</t>
    </rPh>
    <rPh sb="9" eb="10">
      <t>オク</t>
    </rPh>
    <rPh sb="10" eb="11">
      <t>エン</t>
    </rPh>
    <phoneticPr fontId="6"/>
  </si>
  <si>
    <t>3,000～5,000</t>
  </si>
  <si>
    <t>１億円～
３億円</t>
    <rPh sb="1" eb="3">
      <t>オクエン</t>
    </rPh>
    <rPh sb="6" eb="8">
      <t>オクエン</t>
    </rPh>
    <phoneticPr fontId="6"/>
  </si>
  <si>
    <t>５億円
以上</t>
    <rPh sb="1" eb="3">
      <t>オクエン</t>
    </rPh>
    <rPh sb="4" eb="6">
      <t>イジョウ</t>
    </rPh>
    <phoneticPr fontId="6"/>
  </si>
  <si>
    <t>県計</t>
  </si>
  <si>
    <t>（６）経営耕地面積規模別経営体数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6"/>
  </si>
  <si>
    <t>キャベツ</t>
  </si>
  <si>
    <t>0.3ha未満</t>
    <rPh sb="5" eb="7">
      <t>ミマン</t>
    </rPh>
    <phoneticPr fontId="6"/>
  </si>
  <si>
    <t>9～10</t>
  </si>
  <si>
    <t>東村</t>
    <rPh sb="0" eb="2">
      <t>ヒガシソン</t>
    </rPh>
    <phoneticPr fontId="6"/>
  </si>
  <si>
    <t>0.3～0.5ha</t>
  </si>
  <si>
    <t>0.5～1.0</t>
  </si>
  <si>
    <t>平成１９年</t>
  </si>
  <si>
    <t>今帰仁村</t>
  </si>
  <si>
    <t>1.0～1.5</t>
  </si>
  <si>
    <t>平成5年</t>
  </si>
  <si>
    <t>3.0～5.0</t>
  </si>
  <si>
    <t>収穫面積
(hａ)</t>
    <rPh sb="0" eb="2">
      <t>シュウカク</t>
    </rPh>
    <phoneticPr fontId="34"/>
  </si>
  <si>
    <t>…</t>
  </si>
  <si>
    <t>5.0～10.0</t>
  </si>
  <si>
    <t>10.0～20.0</t>
  </si>
  <si>
    <t>鉢もの類</t>
    <rPh sb="3" eb="4">
      <t>ルイ</t>
    </rPh>
    <phoneticPr fontId="34"/>
  </si>
  <si>
    <t>金武町</t>
  </si>
  <si>
    <t>20.0～30.0</t>
  </si>
  <si>
    <t>30.0～50.0</t>
  </si>
  <si>
    <t>50.0～100.0</t>
  </si>
  <si>
    <t>100ha以上</t>
    <rPh sb="5" eb="7">
      <t>イジョウ</t>
    </rPh>
    <phoneticPr fontId="6"/>
  </si>
  <si>
    <t>※　事業費は､事務費を除く</t>
    <rPh sb="2" eb="5">
      <t>ジギョウヒ</t>
    </rPh>
    <rPh sb="7" eb="10">
      <t>ジムヒ</t>
    </rPh>
    <rPh sb="11" eb="12">
      <t>ノゾ</t>
    </rPh>
    <phoneticPr fontId="33"/>
  </si>
  <si>
    <t>防火施設</t>
    <rPh sb="0" eb="2">
      <t>ボウカ</t>
    </rPh>
    <rPh sb="2" eb="4">
      <t>シセツ</t>
    </rPh>
    <phoneticPr fontId="33"/>
  </si>
  <si>
    <t>平成4～5</t>
    <rPh sb="0" eb="2">
      <t>ヘイセイ</t>
    </rPh>
    <phoneticPr fontId="34"/>
  </si>
  <si>
    <t>16～17</t>
  </si>
  <si>
    <t>農業集落道</t>
    <rPh sb="0" eb="2">
      <t>ノウギョウ</t>
    </rPh>
    <rPh sb="2" eb="4">
      <t>シュウラク</t>
    </rPh>
    <rPh sb="4" eb="5">
      <t>ドウ</t>
    </rPh>
    <phoneticPr fontId="33"/>
  </si>
  <si>
    <t>豚</t>
  </si>
  <si>
    <t>親　志</t>
  </si>
  <si>
    <t>提供：農業推進課</t>
    <rPh sb="0" eb="2">
      <t>テイキョウ</t>
    </rPh>
    <rPh sb="3" eb="5">
      <t>ノウギョウ</t>
    </rPh>
    <rPh sb="5" eb="8">
      <t>スイシンカ</t>
    </rPh>
    <phoneticPr fontId="6"/>
  </si>
  <si>
    <t>合計</t>
    <rPh sb="0" eb="2">
      <t>ゴウケイ</t>
    </rPh>
    <phoneticPr fontId="35"/>
  </si>
  <si>
    <t>令和元年</t>
    <rPh sb="0" eb="2">
      <t>レイワ</t>
    </rPh>
    <rPh sb="2" eb="4">
      <t>ガンネン</t>
    </rPh>
    <phoneticPr fontId="6"/>
  </si>
  <si>
    <t>ギンネム・ヤシ等</t>
    <rPh sb="7" eb="8">
      <t>ナド</t>
    </rPh>
    <phoneticPr fontId="35"/>
  </si>
  <si>
    <t>Ｐ３９</t>
  </si>
  <si>
    <t>資料：農業推進課</t>
    <rPh sb="0" eb="2">
      <t>シリョウ</t>
    </rPh>
    <rPh sb="3" eb="5">
      <t>ノウギョウ</t>
    </rPh>
    <rPh sb="5" eb="8">
      <t>スイシンカ</t>
    </rPh>
    <phoneticPr fontId="33"/>
  </si>
  <si>
    <t>読谷村</t>
    <rPh sb="0" eb="3">
      <t>ヨミタンソン</t>
    </rPh>
    <phoneticPr fontId="6"/>
  </si>
  <si>
    <t>土地改良
総 合 整 備 事 業
（浜屋地区）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20">
      <t>ハマヤ</t>
    </rPh>
    <rPh sb="20" eb="22">
      <t>チク</t>
    </rPh>
    <phoneticPr fontId="33"/>
  </si>
  <si>
    <t>年　期</t>
  </si>
  <si>
    <t>生産農家</t>
  </si>
  <si>
    <t>生 産 高
(ｔ)</t>
  </si>
  <si>
    <t>長　田</t>
  </si>
  <si>
    <t>(10)　主な野菜の作付面積と収穫量</t>
  </si>
  <si>
    <t>平均反収
(ｔ)</t>
    <rPh sb="2" eb="3">
      <t>タン</t>
    </rPh>
    <phoneticPr fontId="34"/>
  </si>
  <si>
    <t>平成18年度</t>
    <rPh sb="0" eb="2">
      <t>ヘイセイ</t>
    </rPh>
    <rPh sb="4" eb="6">
      <t>ネンド</t>
    </rPh>
    <phoneticPr fontId="6"/>
  </si>
  <si>
    <t>基幹農道</t>
    <rPh sb="0" eb="2">
      <t>キカン</t>
    </rPh>
    <rPh sb="2" eb="4">
      <t>ノウドウ</t>
    </rPh>
    <phoneticPr fontId="33"/>
  </si>
  <si>
    <t>平均単価　
(円)</t>
    <rPh sb="0" eb="2">
      <t>ヘイキン</t>
    </rPh>
    <phoneticPr fontId="6"/>
  </si>
  <si>
    <t>金　額　
(千円)</t>
  </si>
  <si>
    <t>一農家平均　　　
生産高（ｔ）</t>
    <rPh sb="0" eb="1">
      <t>イチ</t>
    </rPh>
    <rPh sb="1" eb="3">
      <t>ノウカ</t>
    </rPh>
    <rPh sb="3" eb="5">
      <t>ヘイキン</t>
    </rPh>
    <rPh sb="9" eb="12">
      <t>セイサンダカ</t>
    </rPh>
    <phoneticPr fontId="34"/>
  </si>
  <si>
    <t>平成6～7</t>
    <rPh sb="0" eb="2">
      <t>ヘイセイ</t>
    </rPh>
    <phoneticPr fontId="34"/>
  </si>
  <si>
    <t>Ｈ7～8</t>
  </si>
  <si>
    <t>Ｈ8～9</t>
  </si>
  <si>
    <t>10～11</t>
  </si>
  <si>
    <t>62～63</t>
  </si>
  <si>
    <t>未立木地</t>
  </si>
  <si>
    <t>平成11～12</t>
    <rPh sb="0" eb="2">
      <t>ヘイセイ</t>
    </rPh>
    <phoneticPr fontId="35"/>
  </si>
  <si>
    <t>ピーマン</t>
  </si>
  <si>
    <t>平成１８年</t>
    <rPh sb="0" eb="2">
      <t>ヘイセイ</t>
    </rPh>
    <rPh sb="4" eb="5">
      <t>ネン</t>
    </rPh>
    <phoneticPr fontId="6"/>
  </si>
  <si>
    <t>西原町</t>
    <rPh sb="0" eb="3">
      <t>ニシハラチョウ</t>
    </rPh>
    <phoneticPr fontId="6"/>
  </si>
  <si>
    <t>すいか</t>
  </si>
  <si>
    <t>14～15</t>
  </si>
  <si>
    <t>平成22年度産</t>
    <rPh sb="0" eb="2">
      <t>ヘイセイ</t>
    </rPh>
    <rPh sb="4" eb="5">
      <t>ネン</t>
    </rPh>
    <rPh sb="5" eb="6">
      <t>ド</t>
    </rPh>
    <rPh sb="6" eb="7">
      <t>サン</t>
    </rPh>
    <phoneticPr fontId="6"/>
  </si>
  <si>
    <t>平成19年</t>
    <rPh sb="0" eb="2">
      <t>ヘイセイ</t>
    </rPh>
    <rPh sb="4" eb="5">
      <t>ネン</t>
    </rPh>
    <phoneticPr fontId="6"/>
  </si>
  <si>
    <t>伊江村</t>
  </si>
  <si>
    <t>令和元年度産</t>
    <rPh sb="0" eb="2">
      <t>レイワ</t>
    </rPh>
    <rPh sb="2" eb="4">
      <t>ガンネン</t>
    </rPh>
    <rPh sb="4" eb="5">
      <t>ド</t>
    </rPh>
    <rPh sb="5" eb="6">
      <t>サン</t>
    </rPh>
    <phoneticPr fontId="6"/>
  </si>
  <si>
    <t>資料：読谷村さとうきび満産資料</t>
    <rPh sb="0" eb="2">
      <t>シリョウ</t>
    </rPh>
    <rPh sb="3" eb="6">
      <t>ヨミタンソン</t>
    </rPh>
    <rPh sb="11" eb="12">
      <t>マン</t>
    </rPh>
    <rPh sb="12" eb="13">
      <t>サン</t>
    </rPh>
    <rPh sb="13" eb="15">
      <t>シリョウ</t>
    </rPh>
    <phoneticPr fontId="6"/>
  </si>
  <si>
    <t>提供：営農知産地笑推進課</t>
    <rPh sb="0" eb="2">
      <t>テイキョウ</t>
    </rPh>
    <rPh sb="3" eb="12">
      <t>エイノウチサンチショウスイシンカ</t>
    </rPh>
    <phoneticPr fontId="6"/>
  </si>
  <si>
    <t>市　町　村</t>
  </si>
  <si>
    <t>資料：読谷村さとうきび満産資料</t>
    <rPh sb="0" eb="2">
      <t>シリョウ</t>
    </rPh>
    <rPh sb="3" eb="6">
      <t>ヨミタンソン</t>
    </rPh>
    <rPh sb="11" eb="12">
      <t>マン</t>
    </rPh>
    <rPh sb="12" eb="13">
      <t>サン</t>
    </rPh>
    <rPh sb="13" eb="15">
      <t>シリョウ</t>
    </rPh>
    <phoneticPr fontId="34"/>
  </si>
  <si>
    <t>平成２０年</t>
  </si>
  <si>
    <t>伐採跡地</t>
  </si>
  <si>
    <t>北大東村</t>
  </si>
  <si>
    <t>区分</t>
  </si>
  <si>
    <t>集落地域整備事業</t>
    <rPh sb="0" eb="2">
      <t>シュウラク</t>
    </rPh>
    <rPh sb="2" eb="4">
      <t>チイキ</t>
    </rPh>
    <rPh sb="4" eb="8">
      <t>セイビジギョウ</t>
    </rPh>
    <phoneticPr fontId="33"/>
  </si>
  <si>
    <t>計</t>
  </si>
  <si>
    <t>家畜・家きん等の飼養状況調査結果</t>
    <rPh sb="0" eb="2">
      <t>カチク</t>
    </rPh>
    <rPh sb="3" eb="4">
      <t>カ</t>
    </rPh>
    <rPh sb="6" eb="7">
      <t>トウ</t>
    </rPh>
    <rPh sb="8" eb="10">
      <t>シヨウ</t>
    </rPh>
    <rPh sb="10" eb="12">
      <t>ジョウキョウ</t>
    </rPh>
    <rPh sb="12" eb="14">
      <t>チョウサ</t>
    </rPh>
    <rPh sb="14" eb="16">
      <t>ケッカ</t>
    </rPh>
    <phoneticPr fontId="6"/>
  </si>
  <si>
    <t>夏　　　　植</t>
  </si>
  <si>
    <t>　　　　休止</t>
    <rPh sb="4" eb="6">
      <t>キュウシ</t>
    </rPh>
    <phoneticPr fontId="6"/>
  </si>
  <si>
    <t>平成１３年～１４年</t>
  </si>
  <si>
    <t>春　　　　植</t>
  </si>
  <si>
    <t>農村公園</t>
    <rPh sb="0" eb="2">
      <t>ノウソン</t>
    </rPh>
    <rPh sb="2" eb="4">
      <t>コウエン</t>
    </rPh>
    <phoneticPr fontId="33"/>
  </si>
  <si>
    <t>株　　　　出</t>
  </si>
  <si>
    <t>期別</t>
  </si>
  <si>
    <t>昭和62年度
～
平成6年度</t>
    <rPh sb="0" eb="2">
      <t>ショウワ</t>
    </rPh>
    <rPh sb="4" eb="6">
      <t>ネンド</t>
    </rPh>
    <rPh sb="9" eb="11">
      <t>ヘイセイ</t>
    </rPh>
    <rPh sb="12" eb="14">
      <t>ネンド</t>
    </rPh>
    <phoneticPr fontId="33"/>
  </si>
  <si>
    <t>貯水施設</t>
    <rPh sb="0" eb="2">
      <t>チョスイ</t>
    </rPh>
    <rPh sb="2" eb="4">
      <t>シセツ</t>
    </rPh>
    <phoneticPr fontId="33"/>
  </si>
  <si>
    <t>反 収
 (ｔ)</t>
  </si>
  <si>
    <t>平成８年～９年</t>
  </si>
  <si>
    <t>Ｐ４４</t>
  </si>
  <si>
    <t>生産高
(ｔ)</t>
  </si>
  <si>
    <t>Ｈ9～10</t>
  </si>
  <si>
    <t>◆　林種別森林面積</t>
  </si>
  <si>
    <t>11～12</t>
  </si>
  <si>
    <t>与那原町</t>
  </si>
  <si>
    <t>資料：おきなわの畜産</t>
    <rPh sb="0" eb="2">
      <t>シリョウ</t>
    </rPh>
    <rPh sb="8" eb="10">
      <t>チクサン</t>
    </rPh>
    <phoneticPr fontId="34"/>
  </si>
  <si>
    <t>（令和４年４月１日）</t>
    <rPh sb="1" eb="3">
      <t>レイワ</t>
    </rPh>
    <rPh sb="4" eb="5">
      <t>ネン</t>
    </rPh>
    <rPh sb="6" eb="7">
      <t>ガツ</t>
    </rPh>
    <rPh sb="8" eb="9">
      <t>ニチ</t>
    </rPh>
    <phoneticPr fontId="6"/>
  </si>
  <si>
    <t>平成元年度
～
平成4年度</t>
    <rPh sb="0" eb="2">
      <t>ヘイセイ</t>
    </rPh>
    <rPh sb="2" eb="5">
      <t>ガンネンド</t>
    </rPh>
    <rPh sb="8" eb="10">
      <t>ヘイセイ</t>
    </rPh>
    <rPh sb="11" eb="13">
      <t>ネンド</t>
    </rPh>
    <phoneticPr fontId="33"/>
  </si>
  <si>
    <t>平成22年度産</t>
    <rPh sb="0" eb="2">
      <t>ヘイセイ</t>
    </rPh>
    <rPh sb="4" eb="6">
      <t>ネンド</t>
    </rPh>
    <rPh sb="6" eb="7">
      <t>サン</t>
    </rPh>
    <phoneticPr fontId="6"/>
  </si>
  <si>
    <t>無立木地</t>
    <rPh sb="0" eb="1">
      <t>ム</t>
    </rPh>
    <rPh sb="1" eb="2">
      <t>タ</t>
    </rPh>
    <rPh sb="2" eb="3">
      <t>キ</t>
    </rPh>
    <rPh sb="3" eb="4">
      <t>チ</t>
    </rPh>
    <phoneticPr fontId="35"/>
  </si>
  <si>
    <t>事業名</t>
    <rPh sb="0" eb="2">
      <t>ジギョウ</t>
    </rPh>
    <rPh sb="2" eb="3">
      <t>メイ</t>
    </rPh>
    <phoneticPr fontId="33"/>
  </si>
  <si>
    <t>土地
改良総合整備事業
（池ン当地区）</t>
    <rPh sb="0" eb="2">
      <t>トチ</t>
    </rPh>
    <rPh sb="3" eb="5">
      <t>カイリョウ</t>
    </rPh>
    <rPh sb="5" eb="7">
      <t>ソウゴウ</t>
    </rPh>
    <rPh sb="7" eb="11">
      <t>セイビジギョウ</t>
    </rPh>
    <rPh sb="13" eb="14">
      <t>イケ</t>
    </rPh>
    <rPh sb="15" eb="16">
      <t>トウ</t>
    </rPh>
    <rPh sb="16" eb="18">
      <t>チク</t>
    </rPh>
    <phoneticPr fontId="33"/>
  </si>
  <si>
    <t>面 積 (ａ)</t>
  </si>
  <si>
    <t>生産高(ｔ)</t>
  </si>
  <si>
    <t>平成12年</t>
    <rPh sb="0" eb="2">
      <t>ヘイセイ</t>
    </rPh>
    <rPh sb="4" eb="5">
      <t>ネン</t>
    </rPh>
    <phoneticPr fontId="6"/>
  </si>
  <si>
    <t>反 収 (ｔ)</t>
  </si>
  <si>
    <t>きゅうり</t>
  </si>
  <si>
    <t>本部町</t>
    <rPh sb="0" eb="2">
      <t>モトブ</t>
    </rPh>
    <rPh sb="2" eb="3">
      <t>マチ</t>
    </rPh>
    <phoneticPr fontId="6"/>
  </si>
  <si>
    <t>村</t>
    <rPh sb="0" eb="1">
      <t>ソン</t>
    </rPh>
    <phoneticPr fontId="33"/>
  </si>
  <si>
    <t>63～元</t>
  </si>
  <si>
    <t>元～2</t>
  </si>
  <si>
    <t>令和４年</t>
    <rPh sb="0" eb="2">
      <t>レイワ</t>
    </rPh>
    <rPh sb="3" eb="4">
      <t>ネン</t>
    </rPh>
    <phoneticPr fontId="6"/>
  </si>
  <si>
    <t>2～3</t>
  </si>
  <si>
    <t>3～4</t>
  </si>
  <si>
    <t>筆数</t>
    <rPh sb="0" eb="2">
      <t>ヒッスウ</t>
    </rPh>
    <phoneticPr fontId="33"/>
  </si>
  <si>
    <t>らっきょう</t>
  </si>
  <si>
    <t>県営かんがい排水事業
（ 長 浜 地 区 ）</t>
    <rPh sb="0" eb="2">
      <t>ケンエイ</t>
    </rPh>
    <rPh sb="6" eb="8">
      <t>ハイスイ</t>
    </rPh>
    <rPh sb="8" eb="10">
      <t>ジギョウ</t>
    </rPh>
    <rPh sb="13" eb="14">
      <t>チョウ</t>
    </rPh>
    <rPh sb="15" eb="16">
      <t>ハマ</t>
    </rPh>
    <rPh sb="17" eb="18">
      <t>チ</t>
    </rPh>
    <rPh sb="19" eb="20">
      <t>ク</t>
    </rPh>
    <phoneticPr fontId="33"/>
  </si>
  <si>
    <t>5～6</t>
  </si>
  <si>
    <t>石垣市</t>
  </si>
  <si>
    <t>ほうれんそう</t>
  </si>
  <si>
    <t>単位：ha</t>
  </si>
  <si>
    <t>農村総合整備事業
儀間・高志保地区</t>
    <rPh sb="0" eb="2">
      <t>ノウソン</t>
    </rPh>
    <rPh sb="2" eb="4">
      <t>ソウゴウ</t>
    </rPh>
    <rPh sb="4" eb="8">
      <t>セイビジギョウ</t>
    </rPh>
    <rPh sb="9" eb="11">
      <t>ギマ</t>
    </rPh>
    <rPh sb="12" eb="15">
      <t>タカシホ</t>
    </rPh>
    <rPh sb="15" eb="17">
      <t>チク</t>
    </rPh>
    <phoneticPr fontId="6"/>
  </si>
  <si>
    <t>6～7</t>
  </si>
  <si>
    <t>7～8</t>
  </si>
  <si>
    <t>採　卵　鶏</t>
  </si>
  <si>
    <t>区　名</t>
  </si>
  <si>
    <t>平成４年～５年</t>
    <rPh sb="0" eb="2">
      <t>ヘイセイ</t>
    </rPh>
    <rPh sb="3" eb="4">
      <t>ネン</t>
    </rPh>
    <rPh sb="6" eb="7">
      <t>ネン</t>
    </rPh>
    <phoneticPr fontId="34"/>
  </si>
  <si>
    <t>久米島町</t>
    <rPh sb="0" eb="4">
      <t>クメジマチョウ</t>
    </rPh>
    <phoneticPr fontId="6"/>
  </si>
  <si>
    <t>平成５年～６年</t>
  </si>
  <si>
    <t>平成２３年</t>
    <rPh sb="0" eb="2">
      <t>ヘイセイ</t>
    </rPh>
    <rPh sb="4" eb="5">
      <t>ネン</t>
    </rPh>
    <phoneticPr fontId="6"/>
  </si>
  <si>
    <t>平成17年度</t>
    <rPh sb="0" eb="2">
      <t>ヘイセイ</t>
    </rPh>
    <rPh sb="4" eb="6">
      <t>ネンド</t>
    </rPh>
    <phoneticPr fontId="6"/>
  </si>
  <si>
    <t>宜野湾市</t>
  </si>
  <si>
    <t>平成６年～７年</t>
  </si>
  <si>
    <t>平成７年～８年</t>
  </si>
  <si>
    <t>平成９年～１０年</t>
  </si>
  <si>
    <t>　　・農業用排水路3路線．農道1路線．農業集落道5路線．定住化促進施設2カ所</t>
    <rPh sb="3" eb="6">
      <t>ノウギョウヨウ</t>
    </rPh>
    <rPh sb="6" eb="9">
      <t>ハイスイロ</t>
    </rPh>
    <rPh sb="10" eb="12">
      <t>ロセン</t>
    </rPh>
    <rPh sb="13" eb="15">
      <t>ノウドウ</t>
    </rPh>
    <rPh sb="16" eb="18">
      <t>ロセン</t>
    </rPh>
    <rPh sb="19" eb="21">
      <t>ノウギョウ</t>
    </rPh>
    <rPh sb="21" eb="23">
      <t>シュウラク</t>
    </rPh>
    <rPh sb="23" eb="24">
      <t>ドウ</t>
    </rPh>
    <rPh sb="25" eb="27">
      <t>ロセン</t>
    </rPh>
    <rPh sb="28" eb="31">
      <t>テイジュウカ</t>
    </rPh>
    <rPh sb="31" eb="33">
      <t>ソクシン</t>
    </rPh>
    <rPh sb="33" eb="35">
      <t>シセツ</t>
    </rPh>
    <rPh sb="37" eb="38">
      <t>ショ</t>
    </rPh>
    <phoneticPr fontId="6"/>
  </si>
  <si>
    <t>平成１０年～１１年</t>
  </si>
  <si>
    <t>平成１２年～１３年</t>
  </si>
  <si>
    <t>平成１４年～１５年</t>
  </si>
  <si>
    <t>平成6年度
～
平成12年度</t>
    <rPh sb="0" eb="2">
      <t>ヘイセイ</t>
    </rPh>
    <rPh sb="3" eb="4">
      <t>ネン</t>
    </rPh>
    <rPh sb="4" eb="5">
      <t>ド</t>
    </rPh>
    <rPh sb="8" eb="10">
      <t>ヘイセイ</t>
    </rPh>
    <rPh sb="12" eb="14">
      <t>ネンド</t>
    </rPh>
    <phoneticPr fontId="33"/>
  </si>
  <si>
    <t>平成１５年～１６年</t>
  </si>
  <si>
    <t>平成14年</t>
    <rPh sb="0" eb="2">
      <t>ヘイセイ</t>
    </rPh>
    <rPh sb="4" eb="5">
      <t>ネン</t>
    </rPh>
    <phoneticPr fontId="6"/>
  </si>
  <si>
    <t>平成１６～１７年</t>
  </si>
  <si>
    <t>平成１７～１８年</t>
  </si>
  <si>
    <t>平成9年</t>
    <rPh sb="0" eb="2">
      <t>ヘイセイ</t>
    </rPh>
    <rPh sb="3" eb="4">
      <t>ネン</t>
    </rPh>
    <phoneticPr fontId="6"/>
  </si>
  <si>
    <t>平成１８～１９年</t>
  </si>
  <si>
    <t>平成２１年</t>
    <rPh sb="0" eb="2">
      <t>ヘイセイ</t>
    </rPh>
    <rPh sb="4" eb="5">
      <t>ネン</t>
    </rPh>
    <phoneticPr fontId="6"/>
  </si>
  <si>
    <t>嘉手納町</t>
    <rPh sb="0" eb="4">
      <t>カデナチョウ</t>
    </rPh>
    <phoneticPr fontId="6"/>
  </si>
  <si>
    <t>平成２２年</t>
    <rPh sb="0" eb="2">
      <t>ヘイセイ</t>
    </rPh>
    <rPh sb="4" eb="5">
      <t>ネン</t>
    </rPh>
    <phoneticPr fontId="6"/>
  </si>
  <si>
    <t>平成２９年</t>
    <rPh sb="0" eb="2">
      <t>ヘイセイ</t>
    </rPh>
    <rPh sb="4" eb="5">
      <t>ネン</t>
    </rPh>
    <phoneticPr fontId="6"/>
  </si>
  <si>
    <t>平成３０年</t>
    <rPh sb="0" eb="2">
      <t>ヘイセイ</t>
    </rPh>
    <rPh sb="4" eb="5">
      <t>ネン</t>
    </rPh>
    <phoneticPr fontId="6"/>
  </si>
  <si>
    <t>農道</t>
    <rPh sb="0" eb="1">
      <t>ノウ</t>
    </rPh>
    <rPh sb="1" eb="2">
      <t>ミチ</t>
    </rPh>
    <phoneticPr fontId="33"/>
  </si>
  <si>
    <t>令和元年</t>
    <rPh sb="0" eb="2">
      <t>レイワ</t>
    </rPh>
    <rPh sb="2" eb="3">
      <t>ガン</t>
    </rPh>
    <rPh sb="3" eb="4">
      <t>ネン</t>
    </rPh>
    <phoneticPr fontId="6"/>
  </si>
  <si>
    <t>令和２年</t>
    <rPh sb="0" eb="2">
      <t>レイワ</t>
    </rPh>
    <rPh sb="3" eb="4">
      <t>ネン</t>
    </rPh>
    <phoneticPr fontId="6"/>
  </si>
  <si>
    <t>令和３年</t>
    <rPh sb="0" eb="2">
      <t>レイワ</t>
    </rPh>
    <rPh sb="3" eb="4">
      <t>ネン</t>
    </rPh>
    <phoneticPr fontId="6"/>
  </si>
  <si>
    <t>肉　用　牛</t>
  </si>
  <si>
    <t>生産
農家</t>
  </si>
  <si>
    <t>搬出高(ｔ)</t>
    <rPh sb="1" eb="2">
      <t>デ</t>
    </rPh>
    <phoneticPr fontId="6"/>
  </si>
  <si>
    <t>反 収 (ｋｇ)</t>
  </si>
  <si>
    <t>用水路</t>
    <rPh sb="0" eb="3">
      <t>ヨウスイロ</t>
    </rPh>
    <phoneticPr fontId="33"/>
  </si>
  <si>
    <t>渡嘉敷村</t>
    <rPh sb="0" eb="4">
      <t>トカシキソン</t>
    </rPh>
    <phoneticPr fontId="6"/>
  </si>
  <si>
    <t>(18)　採卵鶏（成鶏）の飼養戸数と飼養羽数</t>
  </si>
  <si>
    <t>竹 林</t>
  </si>
  <si>
    <t>4</t>
  </si>
  <si>
    <t>搬出高
(ｔ)</t>
    <rPh sb="1" eb="2">
      <t>デ</t>
    </rPh>
    <phoneticPr fontId="6"/>
  </si>
  <si>
    <t>反 収
 (ｋｇ)</t>
  </si>
  <si>
    <t>収穫
面積</t>
    <rPh sb="0" eb="2">
      <t>シュウカク</t>
    </rPh>
    <rPh sb="3" eb="5">
      <t>メンセキ</t>
    </rPh>
    <phoneticPr fontId="6"/>
  </si>
  <si>
    <t>喜　名</t>
  </si>
  <si>
    <t>‥</t>
  </si>
  <si>
    <t>座喜味</t>
  </si>
  <si>
    <t>◆　家　畜</t>
  </si>
  <si>
    <t>単位：ｈａ</t>
  </si>
  <si>
    <t>伊良皆</t>
  </si>
  <si>
    <t>読谷村</t>
    <rPh sb="0" eb="3">
      <t>ヨミタンソン</t>
    </rPh>
    <phoneticPr fontId="34"/>
  </si>
  <si>
    <t>平成2年</t>
  </si>
  <si>
    <t>上　地</t>
  </si>
  <si>
    <t>波　平</t>
  </si>
  <si>
    <t>地　域
市町村</t>
    <rPh sb="4" eb="7">
      <t>シチョウソン</t>
    </rPh>
    <phoneticPr fontId="34"/>
  </si>
  <si>
    <t>都　屋</t>
  </si>
  <si>
    <t>与那国町</t>
  </si>
  <si>
    <t>事業の概要</t>
    <rPh sb="0" eb="2">
      <t>ジギョウ</t>
    </rPh>
    <rPh sb="3" eb="5">
      <t>ガイヨウ</t>
    </rPh>
    <phoneticPr fontId="33"/>
  </si>
  <si>
    <t>渡慶次</t>
  </si>
  <si>
    <t>県　計</t>
    <rPh sb="0" eb="1">
      <t>ケン</t>
    </rPh>
    <rPh sb="2" eb="3">
      <t>ケイ</t>
    </rPh>
    <phoneticPr fontId="34"/>
  </si>
  <si>
    <t>基盤整備促進事業
（農道）
読谷第４地区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33"/>
  </si>
  <si>
    <t>儀　間</t>
  </si>
  <si>
    <t>レタス</t>
  </si>
  <si>
    <t>宇　座</t>
  </si>
  <si>
    <t>瀬名波</t>
  </si>
  <si>
    <t>長　浜</t>
  </si>
  <si>
    <t>楚　辺</t>
  </si>
  <si>
    <t>中南部計</t>
  </si>
  <si>
    <t>比　謝</t>
  </si>
  <si>
    <t>(17)　やぎの飼養戸数と飼養頭数</t>
  </si>
  <si>
    <t>(19)　森林面積の推移</t>
  </si>
  <si>
    <t>農道</t>
    <rPh sb="0" eb="1">
      <t>ノウ</t>
    </rPh>
    <rPh sb="1" eb="2">
      <t>ミチ</t>
    </rPh>
    <phoneticPr fontId="6"/>
  </si>
  <si>
    <t>大　湾</t>
  </si>
  <si>
    <t>畜産・家きん等の飼養状況調査結果</t>
    <rPh sb="0" eb="2">
      <t>チクサン</t>
    </rPh>
    <rPh sb="3" eb="4">
      <t>カ</t>
    </rPh>
    <rPh sb="6" eb="7">
      <t>トウ</t>
    </rPh>
    <rPh sb="8" eb="10">
      <t>シヨウ</t>
    </rPh>
    <rPh sb="10" eb="12">
      <t>ジョウキョウ</t>
    </rPh>
    <rPh sb="12" eb="14">
      <t>チョウサ</t>
    </rPh>
    <rPh sb="14" eb="16">
      <t>ケッカ</t>
    </rPh>
    <phoneticPr fontId="6"/>
  </si>
  <si>
    <t>古　堅</t>
  </si>
  <si>
    <t>一戸当り
飼育数</t>
    <rPh sb="0" eb="1">
      <t>1</t>
    </rPh>
    <phoneticPr fontId="6"/>
  </si>
  <si>
    <t>定住化促進施設</t>
    <rPh sb="0" eb="3">
      <t>テイジュウカ</t>
    </rPh>
    <rPh sb="3" eb="5">
      <t>ソクシン</t>
    </rPh>
    <rPh sb="5" eb="7">
      <t>シセツ</t>
    </rPh>
    <phoneticPr fontId="33"/>
  </si>
  <si>
    <t>平成元年度
～
平成5年度</t>
    <rPh sb="0" eb="2">
      <t>ヘイセイ</t>
    </rPh>
    <rPh sb="2" eb="3">
      <t>モト</t>
    </rPh>
    <rPh sb="3" eb="4">
      <t>ネン</t>
    </rPh>
    <rPh sb="4" eb="5">
      <t>ド</t>
    </rPh>
    <rPh sb="8" eb="10">
      <t>ヘイセイ</t>
    </rPh>
    <rPh sb="11" eb="13">
      <t>ネンド</t>
    </rPh>
    <phoneticPr fontId="33"/>
  </si>
  <si>
    <t>比謝矼</t>
  </si>
  <si>
    <t>単位：面積(ha）、出荷量（千本）</t>
    <rPh sb="0" eb="2">
      <t>タンイ</t>
    </rPh>
    <rPh sb="3" eb="4">
      <t>メン</t>
    </rPh>
    <rPh sb="4" eb="5">
      <t>セキ</t>
    </rPh>
    <rPh sb="10" eb="13">
      <t>シュッカリョウ</t>
    </rPh>
    <rPh sb="14" eb="16">
      <t>センボン</t>
    </rPh>
    <phoneticPr fontId="34"/>
  </si>
  <si>
    <t>大　添</t>
  </si>
  <si>
    <t>その他</t>
    <rPh sb="2" eb="3">
      <t>タ</t>
    </rPh>
    <phoneticPr fontId="34"/>
  </si>
  <si>
    <t>私有</t>
  </si>
  <si>
    <t>（15）　乳用牛の飼養戸数と飼養頭数</t>
    <rPh sb="5" eb="8">
      <t>ニュウヨウギュウ</t>
    </rPh>
    <rPh sb="9" eb="11">
      <t>シヨウ</t>
    </rPh>
    <rPh sb="11" eb="13">
      <t>コスウ</t>
    </rPh>
    <rPh sb="14" eb="16">
      <t>シヨウ</t>
    </rPh>
    <rPh sb="16" eb="18">
      <t>トウスウ</t>
    </rPh>
    <phoneticPr fontId="34"/>
  </si>
  <si>
    <t>大宜味村</t>
    <rPh sb="0" eb="4">
      <t>オオギミソン</t>
    </rPh>
    <phoneticPr fontId="6"/>
  </si>
  <si>
    <t>※その他の収穫面積については公民館を通していないため不明</t>
    <rPh sb="3" eb="4">
      <t>タ</t>
    </rPh>
    <rPh sb="5" eb="7">
      <t>シュウカク</t>
    </rPh>
    <rPh sb="7" eb="9">
      <t>メンセキ</t>
    </rPh>
    <rPh sb="14" eb="17">
      <t>コウミンカン</t>
    </rPh>
    <rPh sb="18" eb="19">
      <t>トオ</t>
    </rPh>
    <rPh sb="26" eb="28">
      <t>フメイ</t>
    </rPh>
    <phoneticPr fontId="6"/>
  </si>
  <si>
    <t>◆　野　菜</t>
  </si>
  <si>
    <t>単位：面積（ha）、収穫量（t)</t>
    <rPh sb="0" eb="2">
      <t>タンイ</t>
    </rPh>
    <rPh sb="3" eb="5">
      <t>メンセキ</t>
    </rPh>
    <rPh sb="10" eb="13">
      <t>シュウカクリョウ</t>
    </rPh>
    <phoneticPr fontId="34"/>
  </si>
  <si>
    <t>昭和58年度
～
昭和63年度</t>
    <rPh sb="0" eb="2">
      <t>ショウワ</t>
    </rPh>
    <rPh sb="4" eb="5">
      <t>ネン</t>
    </rPh>
    <rPh sb="5" eb="6">
      <t>ド</t>
    </rPh>
    <rPh sb="9" eb="11">
      <t>ショウワ</t>
    </rPh>
    <rPh sb="13" eb="14">
      <t>ネン</t>
    </rPh>
    <rPh sb="14" eb="15">
      <t>ド</t>
    </rPh>
    <phoneticPr fontId="33"/>
  </si>
  <si>
    <t>年産</t>
  </si>
  <si>
    <t>野　菜　類</t>
  </si>
  <si>
    <t>うるま市</t>
  </si>
  <si>
    <t>だいこん</t>
  </si>
  <si>
    <t>にんじん</t>
  </si>
  <si>
    <t>作付
面積</t>
  </si>
  <si>
    <t>天 　 然 　 林</t>
  </si>
  <si>
    <t>収穫量</t>
  </si>
  <si>
    <t>中城村</t>
    <rPh sb="0" eb="3">
      <t>ナカグスクソン</t>
    </rPh>
    <phoneticPr fontId="6"/>
  </si>
  <si>
    <t>平成4年</t>
    <rPh sb="0" eb="2">
      <t>ヘイセイ</t>
    </rPh>
    <rPh sb="3" eb="4">
      <t>ネン</t>
    </rPh>
    <phoneticPr fontId="6"/>
  </si>
  <si>
    <t>平成8年</t>
    <rPh sb="0" eb="2">
      <t>ヘイセイ</t>
    </rPh>
    <rPh sb="3" eb="4">
      <t>ネン</t>
    </rPh>
    <phoneticPr fontId="6"/>
  </si>
  <si>
    <t>平成10年</t>
    <rPh sb="0" eb="2">
      <t>ヘイセイ</t>
    </rPh>
    <rPh sb="4" eb="5">
      <t>ネン</t>
    </rPh>
    <phoneticPr fontId="6"/>
  </si>
  <si>
    <t>　　　単位：作付面積:（ｈａ）、10a当り収量（kg）、収穫量（ｔ）</t>
  </si>
  <si>
    <t>平成11年</t>
    <rPh sb="0" eb="2">
      <t>ヘイセイ</t>
    </rPh>
    <rPh sb="4" eb="5">
      <t>ネン</t>
    </rPh>
    <phoneticPr fontId="6"/>
  </si>
  <si>
    <t>嘉手納町</t>
  </si>
  <si>
    <t>平成13年</t>
    <rPh sb="0" eb="2">
      <t>ヘイセイ</t>
    </rPh>
    <rPh sb="4" eb="5">
      <t>ネン</t>
    </rPh>
    <phoneticPr fontId="6"/>
  </si>
  <si>
    <t>平成15年</t>
    <rPh sb="0" eb="2">
      <t>ヘイセイ</t>
    </rPh>
    <rPh sb="4" eb="5">
      <t>ネン</t>
    </rPh>
    <phoneticPr fontId="6"/>
  </si>
  <si>
    <t>現在、沖縄県統計中</t>
    <rPh sb="0" eb="2">
      <t>ゲンザイ</t>
    </rPh>
    <rPh sb="3" eb="6">
      <t>オキナワケン</t>
    </rPh>
    <rPh sb="6" eb="8">
      <t>トウケイ</t>
    </rPh>
    <rPh sb="8" eb="9">
      <t>チュウ</t>
    </rPh>
    <phoneticPr fontId="6"/>
  </si>
  <si>
    <t>集落排水路</t>
    <rPh sb="0" eb="2">
      <t>シュウラク</t>
    </rPh>
    <rPh sb="2" eb="5">
      <t>ハイスイロ</t>
    </rPh>
    <phoneticPr fontId="33"/>
  </si>
  <si>
    <t>かぼちゃ</t>
  </si>
  <si>
    <t>多良間村</t>
  </si>
  <si>
    <t>メロン</t>
  </si>
  <si>
    <t>ばれいしょ</t>
  </si>
  <si>
    <t>休止</t>
    <rPh sb="0" eb="2">
      <t>キュウシ</t>
    </rPh>
    <phoneticPr fontId="6"/>
  </si>
  <si>
    <t>合　計</t>
  </si>
  <si>
    <t>年産</t>
    <rPh sb="0" eb="2">
      <t>ネンサン</t>
    </rPh>
    <phoneticPr fontId="6"/>
  </si>
  <si>
    <t>ゴーヤー</t>
  </si>
  <si>
    <t>オクラ</t>
  </si>
  <si>
    <t>とうがん</t>
  </si>
  <si>
    <t>伊是名村</t>
  </si>
  <si>
    <t>平成１９年よりゴーヤー、らっきょう、オクラ、とうがん項目追加</t>
    <rPh sb="0" eb="2">
      <t>ヘイセイ</t>
    </rPh>
    <rPh sb="4" eb="5">
      <t>ネン</t>
    </rPh>
    <rPh sb="26" eb="28">
      <t>コウモク</t>
    </rPh>
    <rPh sb="28" eb="30">
      <t>ツイカ</t>
    </rPh>
    <phoneticPr fontId="6"/>
  </si>
  <si>
    <t>作付面積</t>
  </si>
  <si>
    <t>資料：沖縄県統計年鑑</t>
  </si>
  <si>
    <t>北中城村</t>
  </si>
  <si>
    <t>平成5年</t>
    <rPh sb="0" eb="2">
      <t>ヘイセイ</t>
    </rPh>
    <rPh sb="3" eb="4">
      <t>ネン</t>
    </rPh>
    <phoneticPr fontId="34"/>
  </si>
  <si>
    <t>10ａ当り収量</t>
  </si>
  <si>
    <t>平成 4年</t>
  </si>
  <si>
    <t>　提供：営農知産地笑推進課</t>
    <rPh sb="1" eb="3">
      <t>テイキョウ</t>
    </rPh>
    <rPh sb="4" eb="13">
      <t>エイノウチサンチショウスイシンカ</t>
    </rPh>
    <phoneticPr fontId="6"/>
  </si>
  <si>
    <t>◆　花　き</t>
  </si>
  <si>
    <t>(8)　年次別さとうきび生産量</t>
  </si>
  <si>
    <t>人    工    林</t>
  </si>
  <si>
    <t>　　　単位：ｈａ</t>
  </si>
  <si>
    <t>切　　　　り　　　　花　　　　類</t>
    <rPh sb="15" eb="16">
      <t>ルイ</t>
    </rPh>
    <phoneticPr fontId="34"/>
  </si>
  <si>
    <t>球根類</t>
    <rPh sb="0" eb="3">
      <t>キュウコンルイ</t>
    </rPh>
    <phoneticPr fontId="6"/>
  </si>
  <si>
    <t>年 産</t>
    <rPh sb="2" eb="3">
      <t>サン</t>
    </rPh>
    <phoneticPr fontId="6"/>
  </si>
  <si>
    <t>区画整理</t>
    <rPh sb="0" eb="2">
      <t>クカク</t>
    </rPh>
    <rPh sb="2" eb="4">
      <t>セイリ</t>
    </rPh>
    <phoneticPr fontId="6"/>
  </si>
  <si>
    <t>き　く</t>
  </si>
  <si>
    <t>針葉樹</t>
  </si>
  <si>
    <t>リアトリス</t>
  </si>
  <si>
    <t>切り葉</t>
    <rPh sb="0" eb="1">
      <t>キ</t>
    </rPh>
    <rPh sb="2" eb="3">
      <t>ハ</t>
    </rPh>
    <phoneticPr fontId="6"/>
  </si>
  <si>
    <t>資料：県林務課資料
「沖縄北部地域森林計画書H31.4.1～R11.3.31」・「沖縄中南部地域森林計画書R3.4.1～R13.3.31」・「宮古八重山地域森林計画書H30.4.1～R10.3.31」</t>
    <rPh sb="7" eb="9">
      <t>シリョウ</t>
    </rPh>
    <rPh sb="11" eb="13">
      <t>オキナワ</t>
    </rPh>
    <rPh sb="13" eb="15">
      <t>ホクブ</t>
    </rPh>
    <rPh sb="15" eb="17">
      <t>チイキ</t>
    </rPh>
    <rPh sb="17" eb="19">
      <t>シンリン</t>
    </rPh>
    <rPh sb="19" eb="21">
      <t>ケイカク</t>
    </rPh>
    <rPh sb="21" eb="22">
      <t>ショ</t>
    </rPh>
    <rPh sb="41" eb="43">
      <t>オキナワ</t>
    </rPh>
    <rPh sb="43" eb="46">
      <t>チュウナンブ</t>
    </rPh>
    <rPh sb="46" eb="48">
      <t>チイキ</t>
    </rPh>
    <rPh sb="48" eb="50">
      <t>シンリン</t>
    </rPh>
    <rPh sb="50" eb="52">
      <t>ケイカク</t>
    </rPh>
    <rPh sb="52" eb="53">
      <t>ショ</t>
    </rPh>
    <rPh sb="71" eb="73">
      <t>ミヤコ</t>
    </rPh>
    <rPh sb="73" eb="76">
      <t>ヤエヤマ</t>
    </rPh>
    <rPh sb="76" eb="78">
      <t>チイキ</t>
    </rPh>
    <rPh sb="78" eb="80">
      <t>シンリン</t>
    </rPh>
    <rPh sb="80" eb="82">
      <t>ケイカク</t>
    </rPh>
    <rPh sb="82" eb="83">
      <t>ショ</t>
    </rPh>
    <phoneticPr fontId="35"/>
  </si>
  <si>
    <t>作付
面積</t>
    <rPh sb="0" eb="2">
      <t>サクツ</t>
    </rPh>
    <rPh sb="3" eb="5">
      <t>メンセキ</t>
    </rPh>
    <phoneticPr fontId="6"/>
  </si>
  <si>
    <t>:農業関係統計（沖縄県農林水産部）</t>
    <rPh sb="1" eb="3">
      <t>ノウギョウ</t>
    </rPh>
    <rPh sb="3" eb="5">
      <t>カンケイ</t>
    </rPh>
    <rPh sb="5" eb="7">
      <t>トウケイ</t>
    </rPh>
    <rPh sb="8" eb="11">
      <t>オキナワケン</t>
    </rPh>
    <rPh sb="11" eb="13">
      <t>ノウリン</t>
    </rPh>
    <rPh sb="13" eb="15">
      <t>スイサン</t>
    </rPh>
    <rPh sb="15" eb="16">
      <t>ブ</t>
    </rPh>
    <phoneticPr fontId="35"/>
  </si>
  <si>
    <t>出荷量</t>
  </si>
  <si>
    <t>･･･</t>
  </si>
  <si>
    <t>森林以外
の草生地</t>
    <rPh sb="6" eb="7">
      <t>ソウ</t>
    </rPh>
    <rPh sb="7" eb="9">
      <t>セイチ</t>
    </rPh>
    <phoneticPr fontId="34"/>
  </si>
  <si>
    <t>恩納村</t>
    <rPh sb="0" eb="3">
      <t>オンナソン</t>
    </rPh>
    <phoneticPr fontId="6"/>
  </si>
  <si>
    <t>平成元年</t>
    <rPh sb="0" eb="2">
      <t>ヘイセイ</t>
    </rPh>
    <rPh sb="2" eb="3">
      <t>ゲン</t>
    </rPh>
    <rPh sb="3" eb="4">
      <t>ネン</t>
    </rPh>
    <phoneticPr fontId="6"/>
  </si>
  <si>
    <t>平成5年</t>
    <rPh sb="0" eb="2">
      <t>ヘイセイ</t>
    </rPh>
    <rPh sb="3" eb="4">
      <t>ネン</t>
    </rPh>
    <phoneticPr fontId="6"/>
  </si>
  <si>
    <t>資料：園芸・工芸農作物市町村別統計書</t>
    <rPh sb="0" eb="2">
      <t>シリョウ</t>
    </rPh>
    <rPh sb="3" eb="5">
      <t>エンゲイ</t>
    </rPh>
    <rPh sb="6" eb="8">
      <t>コウゲイ</t>
    </rPh>
    <rPh sb="8" eb="11">
      <t>ノウサクモツ</t>
    </rPh>
    <rPh sb="11" eb="14">
      <t>シチョウソン</t>
    </rPh>
    <rPh sb="14" eb="15">
      <t>ベツ</t>
    </rPh>
    <rPh sb="15" eb="18">
      <t>トウケイショ</t>
    </rPh>
    <phoneticPr fontId="6"/>
  </si>
  <si>
    <t>昭和54年度
～
平成11年度</t>
    <rPh sb="0" eb="2">
      <t>ショウワ</t>
    </rPh>
    <rPh sb="4" eb="6">
      <t>ネンド</t>
    </rPh>
    <rPh sb="9" eb="11">
      <t>ヘイセイ</t>
    </rPh>
    <rPh sb="13" eb="15">
      <t>ネンド</t>
    </rPh>
    <phoneticPr fontId="33"/>
  </si>
  <si>
    <t>各年12月末現在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phoneticPr fontId="34"/>
  </si>
  <si>
    <t>平成7年</t>
    <rPh sb="0" eb="2">
      <t>ヘイセイ</t>
    </rPh>
    <rPh sb="3" eb="4">
      <t>ネン</t>
    </rPh>
    <phoneticPr fontId="6"/>
  </si>
  <si>
    <t>ha</t>
  </si>
  <si>
    <t>単位：戸数（戸）、頭数（頭）</t>
    <rPh sb="0" eb="2">
      <t>タンイ</t>
    </rPh>
    <rPh sb="3" eb="5">
      <t>コスウ</t>
    </rPh>
    <rPh sb="6" eb="7">
      <t>コ</t>
    </rPh>
    <rPh sb="9" eb="11">
      <t>トウスウ</t>
    </rPh>
    <rPh sb="12" eb="13">
      <t>トウ</t>
    </rPh>
    <phoneticPr fontId="6"/>
  </si>
  <si>
    <t>種別</t>
  </si>
  <si>
    <t>乳　用　牛</t>
  </si>
  <si>
    <t>馬</t>
  </si>
  <si>
    <t>小 計</t>
  </si>
  <si>
    <t>や　　ぎ</t>
  </si>
  <si>
    <t>　　生活環境整備事業</t>
    <rPh sb="2" eb="4">
      <t>セイカツ</t>
    </rPh>
    <rPh sb="4" eb="6">
      <t>カンキョウ</t>
    </rPh>
    <rPh sb="6" eb="8">
      <t>セイビ</t>
    </rPh>
    <rPh sb="8" eb="10">
      <t>ジギョウ</t>
    </rPh>
    <phoneticPr fontId="33"/>
  </si>
  <si>
    <t>県営かんがい排水事業
（宇座地区）</t>
    <rPh sb="0" eb="2">
      <t>ケンエイ</t>
    </rPh>
    <rPh sb="6" eb="8">
      <t>ハイスイ</t>
    </rPh>
    <rPh sb="8" eb="10">
      <t>ジギョウ</t>
    </rPh>
    <rPh sb="12" eb="14">
      <t>ウザ</t>
    </rPh>
    <rPh sb="14" eb="16">
      <t>チク</t>
    </rPh>
    <phoneticPr fontId="33"/>
  </si>
  <si>
    <t>年次</t>
  </si>
  <si>
    <t>中城村</t>
  </si>
  <si>
    <t>戸数</t>
  </si>
  <si>
    <t>頭数</t>
  </si>
  <si>
    <t>平成4年</t>
    <rPh sb="0" eb="2">
      <t>ヘイセイ</t>
    </rPh>
    <phoneticPr fontId="34"/>
  </si>
  <si>
    <t>平成5年</t>
    <rPh sb="0" eb="2">
      <t>ヘイセイ</t>
    </rPh>
    <phoneticPr fontId="34"/>
  </si>
  <si>
    <t>平成6年</t>
    <rPh sb="0" eb="2">
      <t>ヘイセイ</t>
    </rPh>
    <phoneticPr fontId="34"/>
  </si>
  <si>
    <t>渡嘉敷村</t>
  </si>
  <si>
    <t>　 　　24　　　
　　　　24</t>
  </si>
  <si>
    <t>北中城村</t>
    <rPh sb="0" eb="4">
      <t>キタナカグスクソン</t>
    </rPh>
    <phoneticPr fontId="6"/>
  </si>
  <si>
    <t>平成25年</t>
    <rPh sb="0" eb="2">
      <t>ヘイセイ</t>
    </rPh>
    <rPh sb="4" eb="5">
      <t>ネン</t>
    </rPh>
    <phoneticPr fontId="6"/>
  </si>
  <si>
    <t>平成4年</t>
  </si>
  <si>
    <t>平成6年</t>
  </si>
  <si>
    <t>区分</t>
    <rPh sb="0" eb="2">
      <t>クブン</t>
    </rPh>
    <phoneticPr fontId="6"/>
  </si>
  <si>
    <t>西原町</t>
  </si>
  <si>
    <t>中部地区</t>
    <rPh sb="0" eb="2">
      <t>チュウブ</t>
    </rPh>
    <rPh sb="2" eb="4">
      <t>チク</t>
    </rPh>
    <phoneticPr fontId="34"/>
  </si>
  <si>
    <t>一戸当り</t>
    <rPh sb="0" eb="1">
      <t>1</t>
    </rPh>
    <rPh sb="1" eb="2">
      <t>ト</t>
    </rPh>
    <rPh sb="2" eb="3">
      <t>アタ</t>
    </rPh>
    <phoneticPr fontId="34"/>
  </si>
  <si>
    <t>資料：おきなわの畜産</t>
    <rPh sb="0" eb="2">
      <t>シリョウ</t>
    </rPh>
    <rPh sb="8" eb="10">
      <t>チクサン</t>
    </rPh>
    <phoneticPr fontId="6"/>
  </si>
  <si>
    <t>平成4年</t>
    <rPh sb="0" eb="2">
      <t>ヘイセイ</t>
    </rPh>
    <rPh sb="3" eb="4">
      <t>ネン</t>
    </rPh>
    <phoneticPr fontId="34"/>
  </si>
  <si>
    <t>平成6年</t>
    <rPh sb="0" eb="2">
      <t>ヘイセイ</t>
    </rPh>
    <rPh sb="3" eb="4">
      <t>ネン</t>
    </rPh>
    <phoneticPr fontId="34"/>
  </si>
  <si>
    <t>未立
木地</t>
  </si>
  <si>
    <t>伊是名村</t>
    <rPh sb="0" eb="4">
      <t>イゼナソン</t>
    </rPh>
    <phoneticPr fontId="6"/>
  </si>
  <si>
    <t>令和元年</t>
    <rPh sb="0" eb="2">
      <t>レイワ</t>
    </rPh>
    <rPh sb="2" eb="4">
      <t>ガンネン</t>
    </rPh>
    <phoneticPr fontId="35"/>
  </si>
  <si>
    <t>北大東村</t>
    <rPh sb="0" eb="4">
      <t>キタダイトウソン</t>
    </rPh>
    <phoneticPr fontId="6"/>
  </si>
  <si>
    <t>単位：戸数（戸）、頭数（頭）</t>
    <rPh sb="0" eb="2">
      <t>タンイ</t>
    </rPh>
    <rPh sb="3" eb="4">
      <t>ト</t>
    </rPh>
    <rPh sb="4" eb="5">
      <t>スウ</t>
    </rPh>
    <rPh sb="6" eb="7">
      <t>ト</t>
    </rPh>
    <rPh sb="9" eb="11">
      <t>トウスウ</t>
    </rPh>
    <rPh sb="12" eb="13">
      <t>アタマ</t>
    </rPh>
    <phoneticPr fontId="6"/>
  </si>
  <si>
    <t>単位：飼養戸数（戸）、飼養羽数（羽）</t>
    <rPh sb="0" eb="2">
      <t>タンイ</t>
    </rPh>
    <rPh sb="3" eb="5">
      <t>シヨウ</t>
    </rPh>
    <rPh sb="5" eb="7">
      <t>コスウ</t>
    </rPh>
    <rPh sb="8" eb="9">
      <t>コ</t>
    </rPh>
    <phoneticPr fontId="34"/>
  </si>
  <si>
    <t>広葉樹</t>
  </si>
  <si>
    <t>(7)　さとうきび生産状況の推移</t>
  </si>
  <si>
    <t>(9)　 区別・期別さとうきび反収高</t>
  </si>
  <si>
    <t>(11)　かんしょの作付面積、収穫量</t>
  </si>
  <si>
    <t>（12）花き類の栽培面積と出荷量</t>
    <rPh sb="4" eb="5">
      <t>ハナ</t>
    </rPh>
    <rPh sb="6" eb="7">
      <t>ルイ</t>
    </rPh>
    <rPh sb="8" eb="10">
      <t>サイバイ</t>
    </rPh>
    <rPh sb="10" eb="12">
      <t>メンセキ</t>
    </rPh>
    <rPh sb="13" eb="16">
      <t>シュッカリョウ</t>
    </rPh>
    <phoneticPr fontId="34"/>
  </si>
  <si>
    <t>(13)　年次別家畜頭羽数</t>
  </si>
  <si>
    <t>農地保全</t>
    <rPh sb="0" eb="2">
      <t>ノウチ</t>
    </rPh>
    <rPh sb="2" eb="4">
      <t>ホゼン</t>
    </rPh>
    <phoneticPr fontId="6"/>
  </si>
  <si>
    <t>(14)　肉用牛の飼養戸数と飼養頭数</t>
  </si>
  <si>
    <t>立　　　　　木　　　　　地</t>
    <rPh sb="0" eb="1">
      <t>タ</t>
    </rPh>
    <rPh sb="6" eb="7">
      <t>キ</t>
    </rPh>
    <rPh sb="12" eb="13">
      <t>チ</t>
    </rPh>
    <phoneticPr fontId="34"/>
  </si>
  <si>
    <t>八重瀬町</t>
    <rPh sb="0" eb="4">
      <t>ヤエセチョウ</t>
    </rPh>
    <phoneticPr fontId="6"/>
  </si>
  <si>
    <t>更　新
困難地</t>
    <rPh sb="4" eb="6">
      <t>コンナン</t>
    </rPh>
    <rPh sb="6" eb="7">
      <t>チ</t>
    </rPh>
    <phoneticPr fontId="34"/>
  </si>
  <si>
    <t>ギンネム
・ヤシ等</t>
    <rPh sb="8" eb="9">
      <t>トウ</t>
    </rPh>
    <phoneticPr fontId="34"/>
  </si>
  <si>
    <t>宜野座村</t>
  </si>
  <si>
    <t>伐採
跡地</t>
  </si>
  <si>
    <t>1</t>
  </si>
  <si>
    <t>整備面積
（ｈａ）</t>
    <rPh sb="0" eb="2">
      <t>セイビ</t>
    </rPh>
    <rPh sb="2" eb="4">
      <t>メンセキ</t>
    </rPh>
    <phoneticPr fontId="33"/>
  </si>
  <si>
    <t>3</t>
  </si>
  <si>
    <t>立　　　木　　　地</t>
    <rPh sb="0" eb="1">
      <t>タ</t>
    </rPh>
    <rPh sb="4" eb="5">
      <t>キ</t>
    </rPh>
    <rPh sb="8" eb="9">
      <t>チ</t>
    </rPh>
    <phoneticPr fontId="35"/>
  </si>
  <si>
    <t>更　地
困難地</t>
    <rPh sb="0" eb="1">
      <t>サラ</t>
    </rPh>
    <rPh sb="2" eb="3">
      <t>チ</t>
    </rPh>
    <rPh sb="4" eb="6">
      <t>コンナン</t>
    </rPh>
    <rPh sb="6" eb="7">
      <t>チ</t>
    </rPh>
    <phoneticPr fontId="35"/>
  </si>
  <si>
    <t>　人　　  工　　  林</t>
  </si>
  <si>
    <t>小計</t>
    <rPh sb="0" eb="2">
      <t>ショウケイ</t>
    </rPh>
    <phoneticPr fontId="35"/>
  </si>
  <si>
    <t>石垣市</t>
    <rPh sb="0" eb="3">
      <t>イシガキシ</t>
    </rPh>
    <phoneticPr fontId="6"/>
  </si>
  <si>
    <t>北部計</t>
  </si>
  <si>
    <t>本部町</t>
  </si>
  <si>
    <t>伊平屋村</t>
  </si>
  <si>
    <t>沖縄市</t>
  </si>
  <si>
    <t>基盤整備促進事業
（農道）
読谷第9地区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6"/>
  </si>
  <si>
    <t>北谷町</t>
  </si>
  <si>
    <t>南風原町</t>
  </si>
  <si>
    <t>沖縄振興公共投資交付金（水利施設等整備事業）（瀬名波地区）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rPh sb="12" eb="14">
      <t>スイリ</t>
    </rPh>
    <rPh sb="14" eb="16">
      <t>シセツ</t>
    </rPh>
    <rPh sb="16" eb="17">
      <t>トウ</t>
    </rPh>
    <rPh sb="17" eb="19">
      <t>セイビ</t>
    </rPh>
    <rPh sb="19" eb="21">
      <t>ジギョウ</t>
    </rPh>
    <rPh sb="23" eb="26">
      <t>セナハ</t>
    </rPh>
    <rPh sb="26" eb="28">
      <t>チク</t>
    </rPh>
    <phoneticPr fontId="6"/>
  </si>
  <si>
    <t>那覇市</t>
  </si>
  <si>
    <t>　１ヶ所　 300㎡</t>
    <rPh sb="3" eb="4">
      <t>ショ</t>
    </rPh>
    <phoneticPr fontId="33"/>
  </si>
  <si>
    <t>豊見城市</t>
    <rPh sb="3" eb="4">
      <t>シ</t>
    </rPh>
    <phoneticPr fontId="35"/>
  </si>
  <si>
    <t>座間味村</t>
    <rPh sb="0" eb="4">
      <t>ザマミソン</t>
    </rPh>
    <phoneticPr fontId="6"/>
  </si>
  <si>
    <t>南城市</t>
    <rPh sb="0" eb="3">
      <t>ナンジョウシ</t>
    </rPh>
    <phoneticPr fontId="6"/>
  </si>
  <si>
    <t>久米島町</t>
    <rPh sb="0" eb="2">
      <t>クメ</t>
    </rPh>
    <rPh sb="2" eb="3">
      <t>ジマ</t>
    </rPh>
    <rPh sb="3" eb="4">
      <t>チョウ</t>
    </rPh>
    <phoneticPr fontId="35"/>
  </si>
  <si>
    <t>平成20年度
～
平成29年度</t>
    <rPh sb="0" eb="2">
      <t>ヘイセイ</t>
    </rPh>
    <rPh sb="4" eb="6">
      <t>ネンド</t>
    </rPh>
    <rPh sb="9" eb="11">
      <t>ヘイセイ</t>
    </rPh>
    <rPh sb="13" eb="15">
      <t>ネンド</t>
    </rPh>
    <phoneticPr fontId="6"/>
  </si>
  <si>
    <t>座間味村</t>
  </si>
  <si>
    <t>渡名喜村</t>
  </si>
  <si>
    <t>南大東村</t>
  </si>
  <si>
    <t>粟国村</t>
    <rPh sb="0" eb="3">
      <t>アグニソン</t>
    </rPh>
    <phoneticPr fontId="6"/>
  </si>
  <si>
    <t>宮 古 ･ 八重山計</t>
  </si>
  <si>
    <t>宜野座村</t>
    <rPh sb="0" eb="4">
      <t>ギノザソン</t>
    </rPh>
    <phoneticPr fontId="6"/>
  </si>
  <si>
    <t>（令和４年４月１日）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phoneticPr fontId="6"/>
  </si>
  <si>
    <t>宮古島市</t>
    <rPh sb="0" eb="4">
      <t>ミヤコジマシ</t>
    </rPh>
    <phoneticPr fontId="6"/>
  </si>
  <si>
    <t>竹富町</t>
  </si>
  <si>
    <t>所有形態別</t>
  </si>
  <si>
    <t>一式</t>
    <rPh sb="0" eb="2">
      <t>イッシキ</t>
    </rPh>
    <phoneticPr fontId="33"/>
  </si>
  <si>
    <t>現況
森林面積</t>
    <rPh sb="3" eb="5">
      <t>シンリン</t>
    </rPh>
    <rPh sb="5" eb="7">
      <t>メンセキ</t>
    </rPh>
    <phoneticPr fontId="34"/>
  </si>
  <si>
    <t>国有</t>
  </si>
  <si>
    <t xml:space="preserve"> 38.3
  38.3</t>
  </si>
  <si>
    <t>独立行政法人
等</t>
    <rPh sb="0" eb="2">
      <t>ドクリツ</t>
    </rPh>
    <rPh sb="2" eb="4">
      <t>ギョウセイ</t>
    </rPh>
    <rPh sb="4" eb="6">
      <t>ホウジン</t>
    </rPh>
    <rPh sb="7" eb="8">
      <t>トウ</t>
    </rPh>
    <phoneticPr fontId="6"/>
  </si>
  <si>
    <t>公有</t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</si>
  <si>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</si>
  <si>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</si>
  <si>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今帰仁村</t>
    <rPh sb="0" eb="4">
      <t>ナキジンソン</t>
    </rPh>
    <phoneticPr fontId="6"/>
  </si>
  <si>
    <t>名護市</t>
    <rPh sb="0" eb="3">
      <t>ナゴシ</t>
    </rPh>
    <phoneticPr fontId="6"/>
  </si>
  <si>
    <t>金武町</t>
    <rPh sb="0" eb="3">
      <t>キンチョウ</t>
    </rPh>
    <phoneticPr fontId="6"/>
  </si>
  <si>
    <t>伊江村</t>
    <rPh sb="0" eb="3">
      <t>イエソン</t>
    </rPh>
    <phoneticPr fontId="6"/>
  </si>
  <si>
    <t>伊平屋村</t>
    <rPh sb="0" eb="4">
      <t>イヘヤソン</t>
    </rPh>
    <phoneticPr fontId="6"/>
  </si>
  <si>
    <t>うるま市</t>
    <rPh sb="3" eb="4">
      <t>シ</t>
    </rPh>
    <phoneticPr fontId="6"/>
  </si>
  <si>
    <t>沖縄市</t>
    <rPh sb="0" eb="3">
      <t>オキナワシ</t>
    </rPh>
    <phoneticPr fontId="6"/>
  </si>
  <si>
    <t>北谷町</t>
    <rPh sb="0" eb="3">
      <t>チャタンチョウ</t>
    </rPh>
    <phoneticPr fontId="6"/>
  </si>
  <si>
    <t>宜野湾市</t>
    <rPh sb="0" eb="4">
      <t>ギノワンシ</t>
    </rPh>
    <phoneticPr fontId="6"/>
  </si>
  <si>
    <t>浦添市</t>
    <rPh sb="0" eb="3">
      <t>ウラソエシ</t>
    </rPh>
    <phoneticPr fontId="6"/>
  </si>
  <si>
    <t>那覇市</t>
    <rPh sb="0" eb="3">
      <t>ナハシ</t>
    </rPh>
    <phoneticPr fontId="6"/>
  </si>
  <si>
    <t>豊見城市</t>
    <rPh sb="0" eb="3">
      <t>トミシロ</t>
    </rPh>
    <rPh sb="3" eb="4">
      <t>シ</t>
    </rPh>
    <phoneticPr fontId="6"/>
  </si>
  <si>
    <t>与那原町</t>
    <rPh sb="0" eb="4">
      <t>ヨナバルチョウ</t>
    </rPh>
    <phoneticPr fontId="6"/>
  </si>
  <si>
    <t>団体営
かんがい排水事業
（萩川地区）</t>
    <rPh sb="0" eb="2">
      <t>ダンタイ</t>
    </rPh>
    <rPh sb="2" eb="3">
      <t>エイ</t>
    </rPh>
    <rPh sb="8" eb="10">
      <t>ハイスイ</t>
    </rPh>
    <rPh sb="10" eb="12">
      <t>ジギョウ</t>
    </rPh>
    <rPh sb="14" eb="15">
      <t>ハギ</t>
    </rPh>
    <rPh sb="15" eb="16">
      <t>ガワ</t>
    </rPh>
    <rPh sb="16" eb="18">
      <t>チク</t>
    </rPh>
    <phoneticPr fontId="33"/>
  </si>
  <si>
    <t>南風原町</t>
    <rPh sb="0" eb="4">
      <t>ハエバルチョウ</t>
    </rPh>
    <phoneticPr fontId="6"/>
  </si>
  <si>
    <t>南大東村</t>
    <rPh sb="0" eb="3">
      <t>ミナミダイトウ</t>
    </rPh>
    <rPh sb="3" eb="4">
      <t>ムラ</t>
    </rPh>
    <phoneticPr fontId="6"/>
  </si>
  <si>
    <t>与那国町</t>
    <rPh sb="0" eb="4">
      <t>ヨナグニチョウ</t>
    </rPh>
    <phoneticPr fontId="6"/>
  </si>
  <si>
    <t>資料：沖縄農林水産統計年報 令和３年～令和４年</t>
    <rPh sb="0" eb="2">
      <t>シリョウ</t>
    </rPh>
    <rPh sb="3" eb="5">
      <t>オキナワ</t>
    </rPh>
    <rPh sb="5" eb="7">
      <t>ノウリン</t>
    </rPh>
    <rPh sb="7" eb="9">
      <t>スイサン</t>
    </rPh>
    <rPh sb="9" eb="11">
      <t>トウケイ</t>
    </rPh>
    <rPh sb="11" eb="13">
      <t>ネンポウ</t>
    </rPh>
    <rPh sb="14" eb="16">
      <t>レイワ</t>
    </rPh>
    <rPh sb="17" eb="18">
      <t>ネン</t>
    </rPh>
    <rPh sb="19" eb="21">
      <t>レイワ</t>
    </rPh>
    <rPh sb="22" eb="23">
      <t>ネン</t>
    </rPh>
    <phoneticPr fontId="34"/>
  </si>
  <si>
    <t>(20)市町村別森林面積（民有林）</t>
    <rPh sb="4" eb="7">
      <t>シチョウソン</t>
    </rPh>
    <rPh sb="7" eb="8">
      <t>ベツ</t>
    </rPh>
    <rPh sb="8" eb="9">
      <t>モリ</t>
    </rPh>
    <rPh sb="9" eb="10">
      <t>ハヤシ</t>
    </rPh>
    <phoneticPr fontId="35"/>
  </si>
  <si>
    <t>(21)　林　野　面　積</t>
  </si>
  <si>
    <t>農作業道</t>
    <rPh sb="0" eb="3">
      <t>ノウサギョウ</t>
    </rPh>
    <rPh sb="3" eb="4">
      <t>ミチ</t>
    </rPh>
    <phoneticPr fontId="6"/>
  </si>
  <si>
    <t>平成24年度</t>
    <rPh sb="0" eb="2">
      <t>ヘイセイ</t>
    </rPh>
    <rPh sb="4" eb="6">
      <t>ネンド</t>
    </rPh>
    <phoneticPr fontId="6"/>
  </si>
  <si>
    <t>◆　農業農村整備事業</t>
    <rPh sb="2" eb="4">
      <t>ノウギョウ</t>
    </rPh>
    <rPh sb="4" eb="6">
      <t>ノウソン</t>
    </rPh>
    <rPh sb="6" eb="8">
      <t>セイビ</t>
    </rPh>
    <rPh sb="8" eb="10">
      <t>ジギョウ</t>
    </rPh>
    <phoneticPr fontId="33"/>
  </si>
  <si>
    <t>事業年度</t>
    <rPh sb="0" eb="2">
      <t>ジギョウ</t>
    </rPh>
    <rPh sb="2" eb="4">
      <t>ネンド</t>
    </rPh>
    <phoneticPr fontId="33"/>
  </si>
  <si>
    <t>内訳（千円）</t>
    <rPh sb="0" eb="2">
      <t>ウチワケ</t>
    </rPh>
    <rPh sb="3" eb="5">
      <t>センエン</t>
    </rPh>
    <phoneticPr fontId="33"/>
  </si>
  <si>
    <t>　２ヶ所　3,900㎡</t>
    <rPh sb="3" eb="4">
      <t>ショ</t>
    </rPh>
    <phoneticPr fontId="33"/>
  </si>
  <si>
    <t>平成25年度
～
平成26年度</t>
    <rPh sb="0" eb="2">
      <t>ヘイセイ</t>
    </rPh>
    <rPh sb="4" eb="6">
      <t>ネンド</t>
    </rPh>
    <rPh sb="9" eb="11">
      <t>ヘイセイ</t>
    </rPh>
    <rPh sb="13" eb="15">
      <t>ネンド</t>
    </rPh>
    <phoneticPr fontId="6"/>
  </si>
  <si>
    <t>その他</t>
    <rPh sb="2" eb="3">
      <t>タ</t>
    </rPh>
    <phoneticPr fontId="33"/>
  </si>
  <si>
    <t>国</t>
    <rPh sb="0" eb="1">
      <t>クニ</t>
    </rPh>
    <phoneticPr fontId="33"/>
  </si>
  <si>
    <t>　　土地改良事業</t>
    <rPh sb="2" eb="4">
      <t>トチ</t>
    </rPh>
    <rPh sb="4" eb="6">
      <t>カイリョウ</t>
    </rPh>
    <rPh sb="6" eb="8">
      <t>ジギョウ</t>
    </rPh>
    <phoneticPr fontId="33"/>
  </si>
  <si>
    <t>農業基盤
総 合 整 備 事 業
（座喜味地区）</t>
    <rPh sb="0" eb="2">
      <t>ノウギョウ</t>
    </rPh>
    <rPh sb="2" eb="4">
      <t>キバン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21">
      <t>ザキミ</t>
    </rPh>
    <rPh sb="21" eb="23">
      <t>チク</t>
    </rPh>
    <phoneticPr fontId="33"/>
  </si>
  <si>
    <t>昭和51年度
～
昭和57年度</t>
    <rPh sb="0" eb="2">
      <t>ショウワ</t>
    </rPh>
    <rPh sb="4" eb="5">
      <t>ネン</t>
    </rPh>
    <rPh sb="5" eb="6">
      <t>ド</t>
    </rPh>
    <rPh sb="9" eb="11">
      <t>ショウワ</t>
    </rPh>
    <rPh sb="13" eb="14">
      <t>ネン</t>
    </rPh>
    <rPh sb="14" eb="15">
      <t>ド</t>
    </rPh>
    <phoneticPr fontId="33"/>
  </si>
  <si>
    <t>農業用排水路</t>
    <rPh sb="0" eb="3">
      <t>ノウギョウヨウ</t>
    </rPh>
    <rPh sb="3" eb="6">
      <t>ハイスイロ</t>
    </rPh>
    <phoneticPr fontId="33"/>
  </si>
  <si>
    <t>土地改良
総 合 整 備 事 業
（渡具知地区）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21">
      <t>トグチ</t>
    </rPh>
    <rPh sb="21" eb="23">
      <t>チク</t>
    </rPh>
    <phoneticPr fontId="33"/>
  </si>
  <si>
    <t>昭和54年度
～
昭和58年度</t>
    <rPh sb="0" eb="2">
      <t>ショウワ</t>
    </rPh>
    <rPh sb="4" eb="5">
      <t>ネン</t>
    </rPh>
    <rPh sb="5" eb="6">
      <t>ド</t>
    </rPh>
    <rPh sb="9" eb="11">
      <t>ショウワ</t>
    </rPh>
    <rPh sb="13" eb="14">
      <t>ネン</t>
    </rPh>
    <rPh sb="14" eb="15">
      <t>ド</t>
    </rPh>
    <phoneticPr fontId="33"/>
  </si>
  <si>
    <t>土地改良
総 合 整 備 事 業
（西部連道地区）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20">
      <t>セイブ</t>
    </rPh>
    <rPh sb="20" eb="21">
      <t>レン</t>
    </rPh>
    <rPh sb="21" eb="22">
      <t>ドウ</t>
    </rPh>
    <rPh sb="22" eb="24">
      <t>チク</t>
    </rPh>
    <phoneticPr fontId="33"/>
  </si>
  <si>
    <t>土地改良
総 合 整 備 事 業
（渡慶次地区）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19">
      <t>ト</t>
    </rPh>
    <rPh sb="19" eb="20">
      <t>ケイ</t>
    </rPh>
    <rPh sb="20" eb="21">
      <t>シ</t>
    </rPh>
    <rPh sb="21" eb="23">
      <t>チク</t>
    </rPh>
    <phoneticPr fontId="33"/>
  </si>
  <si>
    <t>昭和57年度
～
平成元年度</t>
    <rPh sb="0" eb="2">
      <t>ショウワ</t>
    </rPh>
    <rPh sb="4" eb="5">
      <t>ネン</t>
    </rPh>
    <rPh sb="5" eb="6">
      <t>ド</t>
    </rPh>
    <rPh sb="9" eb="11">
      <t>ヘイセイ</t>
    </rPh>
    <rPh sb="11" eb="14">
      <t>ガンネンド</t>
    </rPh>
    <phoneticPr fontId="33"/>
  </si>
  <si>
    <t>基幹農道　</t>
    <rPh sb="0" eb="2">
      <t>キカン</t>
    </rPh>
    <rPh sb="2" eb="4">
      <t>ノウドウ</t>
    </rPh>
    <phoneticPr fontId="33"/>
  </si>
  <si>
    <t xml:space="preserve">
県営畑地帯総合整備事業
（波平地区）</t>
    <rPh sb="1" eb="3">
      <t>ケンエイ</t>
    </rPh>
    <rPh sb="3" eb="4">
      <t>ハタ</t>
    </rPh>
    <rPh sb="4" eb="6">
      <t>チタイ</t>
    </rPh>
    <rPh sb="6" eb="8">
      <t>ソウゴウ</t>
    </rPh>
    <rPh sb="8" eb="10">
      <t>セイビ</t>
    </rPh>
    <rPh sb="10" eb="12">
      <t>ジギョウ</t>
    </rPh>
    <rPh sb="14" eb="16">
      <t>ナミヒラ</t>
    </rPh>
    <rPh sb="16" eb="18">
      <t>チク</t>
    </rPh>
    <phoneticPr fontId="33"/>
  </si>
  <si>
    <t>土地改良
総 合 整 備 事 業
（宇座地区）</t>
    <rPh sb="0" eb="2">
      <t>トチ</t>
    </rPh>
    <rPh sb="2" eb="4">
      <t>カイリョウ</t>
    </rPh>
    <rPh sb="5" eb="6">
      <t>フサ</t>
    </rPh>
    <rPh sb="7" eb="8">
      <t>ゴウ</t>
    </rPh>
    <rPh sb="9" eb="10">
      <t>ヒトシ</t>
    </rPh>
    <rPh sb="11" eb="12">
      <t>ビ</t>
    </rPh>
    <rPh sb="13" eb="14">
      <t>コト</t>
    </rPh>
    <rPh sb="15" eb="16">
      <t>ギョウ</t>
    </rPh>
    <rPh sb="18" eb="20">
      <t>ウザ</t>
    </rPh>
    <rPh sb="20" eb="22">
      <t>チク</t>
    </rPh>
    <phoneticPr fontId="33"/>
  </si>
  <si>
    <t>平成14年</t>
  </si>
  <si>
    <t>農業基盤整備促進事業
（読谷第2地区）</t>
    <rPh sb="0" eb="2">
      <t>ノウギョウ</t>
    </rPh>
    <rPh sb="2" eb="4">
      <t>キバン</t>
    </rPh>
    <rPh sb="4" eb="6">
      <t>セイビ</t>
    </rPh>
    <rPh sb="6" eb="8">
      <t>ソクシン</t>
    </rPh>
    <rPh sb="8" eb="10">
      <t>ジギョウ</t>
    </rPh>
    <rPh sb="12" eb="14">
      <t>ヨミタン</t>
    </rPh>
    <rPh sb="14" eb="15">
      <t>ダイ</t>
    </rPh>
    <rPh sb="16" eb="18">
      <t>チク</t>
    </rPh>
    <phoneticPr fontId="6"/>
  </si>
  <si>
    <t>区画整理</t>
    <rPh sb="0" eb="2">
      <t>クカク</t>
    </rPh>
    <rPh sb="2" eb="4">
      <t>セイリ</t>
    </rPh>
    <phoneticPr fontId="33"/>
  </si>
  <si>
    <t>平成4年度
～
平成9年度</t>
    <rPh sb="0" eb="2">
      <t>ヘイセイ</t>
    </rPh>
    <rPh sb="3" eb="5">
      <t>ネンド</t>
    </rPh>
    <rPh sb="8" eb="10">
      <t>ヘイセイ</t>
    </rPh>
    <rPh sb="11" eb="13">
      <t>ネンド</t>
    </rPh>
    <phoneticPr fontId="33"/>
  </si>
  <si>
    <t>平成9年度
～
平成18年度</t>
    <rPh sb="0" eb="2">
      <t>ヘイセイ</t>
    </rPh>
    <rPh sb="3" eb="5">
      <t>ネンド</t>
    </rPh>
    <rPh sb="8" eb="10">
      <t>ヘイセイ</t>
    </rPh>
    <rPh sb="12" eb="14">
      <t>ネンド</t>
    </rPh>
    <phoneticPr fontId="6"/>
  </si>
  <si>
    <t>用地整備</t>
    <rPh sb="0" eb="2">
      <t>ヨウチ</t>
    </rPh>
    <rPh sb="2" eb="4">
      <t>セイビ</t>
    </rPh>
    <phoneticPr fontId="33"/>
  </si>
  <si>
    <t>区画整理
畑かん</t>
    <rPh sb="0" eb="2">
      <t>クカク</t>
    </rPh>
    <rPh sb="2" eb="4">
      <t>セイリ</t>
    </rPh>
    <rPh sb="5" eb="6">
      <t>ハタケ</t>
    </rPh>
    <phoneticPr fontId="33"/>
  </si>
  <si>
    <t>269戸</t>
    <rPh sb="3" eb="4">
      <t>コ</t>
    </rPh>
    <phoneticPr fontId="6"/>
  </si>
  <si>
    <t>沖縄振興公共投資交付金（農地整備事業（畑地帯担い手育成型））
（読谷中部地区）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rPh sb="12" eb="14">
      <t>ノウチ</t>
    </rPh>
    <rPh sb="14" eb="16">
      <t>セイビ</t>
    </rPh>
    <rPh sb="16" eb="18">
      <t>ジギョウ</t>
    </rPh>
    <rPh sb="19" eb="22">
      <t>ハタチタイ</t>
    </rPh>
    <rPh sb="22" eb="23">
      <t>ニナ</t>
    </rPh>
    <rPh sb="24" eb="25">
      <t>テ</t>
    </rPh>
    <rPh sb="25" eb="27">
      <t>イクセイ</t>
    </rPh>
    <rPh sb="27" eb="28">
      <t>ガタ</t>
    </rPh>
    <rPh sb="32" eb="34">
      <t>ヨミタン</t>
    </rPh>
    <rPh sb="34" eb="36">
      <t>チュウブ</t>
    </rPh>
    <rPh sb="36" eb="38">
      <t>チク</t>
    </rPh>
    <phoneticPr fontId="6"/>
  </si>
  <si>
    <t>－</t>
  </si>
  <si>
    <t>　　かんがい排水事業</t>
    <rPh sb="6" eb="8">
      <t>ハイスイ</t>
    </rPh>
    <rPh sb="8" eb="10">
      <t>ジギョウ</t>
    </rPh>
    <phoneticPr fontId="33"/>
  </si>
  <si>
    <t>フィルダム</t>
  </si>
  <si>
    <t>１基</t>
    <rPh sb="1" eb="2">
      <t>キ</t>
    </rPh>
    <phoneticPr fontId="33"/>
  </si>
  <si>
    <t>用水機場</t>
    <rPh sb="0" eb="2">
      <t>ヨウスイ</t>
    </rPh>
    <rPh sb="2" eb="3">
      <t>キ</t>
    </rPh>
    <rPh sb="3" eb="4">
      <t>バ</t>
    </rPh>
    <phoneticPr fontId="33"/>
  </si>
  <si>
    <t>団体営
かんがい排水事業
（渡具知地区）</t>
    <rPh sb="0" eb="2">
      <t>ダンタイ</t>
    </rPh>
    <rPh sb="2" eb="3">
      <t>エイ</t>
    </rPh>
    <rPh sb="8" eb="10">
      <t>ハイスイ</t>
    </rPh>
    <rPh sb="10" eb="12">
      <t>ジギョウ</t>
    </rPh>
    <rPh sb="14" eb="15">
      <t>ト</t>
    </rPh>
    <rPh sb="15" eb="16">
      <t>グ</t>
    </rPh>
    <rPh sb="16" eb="17">
      <t>チ</t>
    </rPh>
    <rPh sb="17" eb="19">
      <t>チク</t>
    </rPh>
    <phoneticPr fontId="33"/>
  </si>
  <si>
    <t>県営かんがい排水事業
（西部連道地区）</t>
    <rPh sb="0" eb="2">
      <t>ケンエイ</t>
    </rPh>
    <rPh sb="6" eb="8">
      <t>ハイスイ</t>
    </rPh>
    <rPh sb="8" eb="10">
      <t>ジギョウ</t>
    </rPh>
    <rPh sb="12" eb="14">
      <t>セイブ</t>
    </rPh>
    <rPh sb="14" eb="16">
      <t>レンドウ</t>
    </rPh>
    <rPh sb="16" eb="18">
      <t>チク</t>
    </rPh>
    <phoneticPr fontId="33"/>
  </si>
  <si>
    <t>平成5年度
～
平成9年度</t>
    <rPh sb="0" eb="2">
      <t>ヘイセイ</t>
    </rPh>
    <rPh sb="3" eb="5">
      <t>ネンド</t>
    </rPh>
    <rPh sb="8" eb="10">
      <t>ヘイセイ</t>
    </rPh>
    <rPh sb="11" eb="13">
      <t>ネンド</t>
    </rPh>
    <phoneticPr fontId="33"/>
  </si>
  <si>
    <t>畑かん施設</t>
    <rPh sb="0" eb="1">
      <t>ハタケ</t>
    </rPh>
    <rPh sb="3" eb="5">
      <t>シセツ</t>
    </rPh>
    <phoneticPr fontId="33"/>
  </si>
  <si>
    <t>土地改良総合整備事業
（渡慶次地区）</t>
    <rPh sb="0" eb="2">
      <t>トチ</t>
    </rPh>
    <rPh sb="2" eb="4">
      <t>カイリョウ</t>
    </rPh>
    <rPh sb="4" eb="6">
      <t>ソウゴウ</t>
    </rPh>
    <rPh sb="6" eb="8">
      <t>セイビ</t>
    </rPh>
    <rPh sb="8" eb="10">
      <t>ジギョウ</t>
    </rPh>
    <rPh sb="12" eb="13">
      <t>ト</t>
    </rPh>
    <rPh sb="13" eb="14">
      <t>ケイ</t>
    </rPh>
    <rPh sb="14" eb="15">
      <t>シ</t>
    </rPh>
    <rPh sb="15" eb="17">
      <t>チク</t>
    </rPh>
    <phoneticPr fontId="33"/>
  </si>
  <si>
    <t>平成6年度
～
平成9年度</t>
    <rPh sb="0" eb="2">
      <t>ヘイセイ</t>
    </rPh>
    <rPh sb="3" eb="5">
      <t>ネンド</t>
    </rPh>
    <rPh sb="8" eb="10">
      <t>ヘイセイ</t>
    </rPh>
    <rPh sb="11" eb="13">
      <t>ネンド</t>
    </rPh>
    <phoneticPr fontId="33"/>
  </si>
  <si>
    <t>平成13年度</t>
    <rPh sb="0" eb="2">
      <t>ヘイセイ</t>
    </rPh>
    <rPh sb="4" eb="6">
      <t>ネンド</t>
    </rPh>
    <phoneticPr fontId="33"/>
  </si>
  <si>
    <t>平成6年度
～
平成11年度</t>
    <rPh sb="0" eb="2">
      <t>ヘイセイ</t>
    </rPh>
    <rPh sb="3" eb="5">
      <t>ネンド</t>
    </rPh>
    <rPh sb="8" eb="10">
      <t>ヘイセイ</t>
    </rPh>
    <rPh sb="12" eb="14">
      <t>ネンド</t>
    </rPh>
    <phoneticPr fontId="33"/>
  </si>
  <si>
    <t>基盤整備促進事業
（渡具知地区）</t>
    <rPh sb="0" eb="2">
      <t>キバン</t>
    </rPh>
    <rPh sb="2" eb="4">
      <t>セイビ</t>
    </rPh>
    <rPh sb="4" eb="6">
      <t>ソクシン</t>
    </rPh>
    <rPh sb="6" eb="8">
      <t>ジギョウ</t>
    </rPh>
    <rPh sb="10" eb="11">
      <t>ト</t>
    </rPh>
    <rPh sb="11" eb="12">
      <t>グ</t>
    </rPh>
    <rPh sb="12" eb="13">
      <t>チ</t>
    </rPh>
    <rPh sb="13" eb="15">
      <t>チク</t>
    </rPh>
    <phoneticPr fontId="33"/>
  </si>
  <si>
    <t>平成8年度
～
平成11年度</t>
    <rPh sb="0" eb="2">
      <t>ヘイセイ</t>
    </rPh>
    <rPh sb="3" eb="5">
      <t>ネンド</t>
    </rPh>
    <rPh sb="8" eb="10">
      <t>ヘイセイ</t>
    </rPh>
    <rPh sb="12" eb="14">
      <t>ネンド</t>
    </rPh>
    <phoneticPr fontId="33"/>
  </si>
  <si>
    <t>送水管</t>
    <rPh sb="0" eb="3">
      <t>ソウスイカン</t>
    </rPh>
    <phoneticPr fontId="33"/>
  </si>
  <si>
    <t>沖縄振興公共投資交付金（水利施設整備事業（基幹水利施設整備型））
（読谷中部地区）</t>
    <rPh sb="0" eb="2">
      <t>オキナワ</t>
    </rPh>
    <rPh sb="2" eb="4">
      <t>シンコウ</t>
    </rPh>
    <rPh sb="4" eb="6">
      <t>コウキョウ</t>
    </rPh>
    <rPh sb="6" eb="8">
      <t>トウシ</t>
    </rPh>
    <rPh sb="8" eb="11">
      <t>コウフキン</t>
    </rPh>
    <rPh sb="12" eb="14">
      <t>スイリ</t>
    </rPh>
    <rPh sb="14" eb="16">
      <t>シセツ</t>
    </rPh>
    <rPh sb="16" eb="18">
      <t>セイビ</t>
    </rPh>
    <rPh sb="18" eb="20">
      <t>ジギョウ</t>
    </rPh>
    <rPh sb="21" eb="23">
      <t>キカン</t>
    </rPh>
    <rPh sb="23" eb="25">
      <t>スイリ</t>
    </rPh>
    <rPh sb="25" eb="27">
      <t>シセツ</t>
    </rPh>
    <rPh sb="27" eb="29">
      <t>セイビ</t>
    </rPh>
    <rPh sb="29" eb="30">
      <t>ガタ</t>
    </rPh>
    <rPh sb="34" eb="36">
      <t>ヨミタン</t>
    </rPh>
    <rPh sb="36" eb="38">
      <t>チュウブ</t>
    </rPh>
    <rPh sb="38" eb="40">
      <t>チク</t>
    </rPh>
    <phoneticPr fontId="6"/>
  </si>
  <si>
    <t>平成21年度
～
平成30年度</t>
    <rPh sb="0" eb="2">
      <t>ヘイセイ</t>
    </rPh>
    <rPh sb="4" eb="6">
      <t>ネンド</t>
    </rPh>
    <rPh sb="9" eb="11">
      <t>ヘイセイ</t>
    </rPh>
    <rPh sb="13" eb="15">
      <t>ネンド</t>
    </rPh>
    <phoneticPr fontId="6"/>
  </si>
  <si>
    <t>平成16年度</t>
    <rPh sb="0" eb="2">
      <t>ヘイセイ</t>
    </rPh>
    <rPh sb="4" eb="6">
      <t>ネンド</t>
    </rPh>
    <phoneticPr fontId="6"/>
  </si>
  <si>
    <t>　　農道整備事業</t>
    <rPh sb="2" eb="4">
      <t>ノウドウ</t>
    </rPh>
    <rPh sb="4" eb="6">
      <t>セイビ</t>
    </rPh>
    <rPh sb="6" eb="8">
      <t>ジギョウ</t>
    </rPh>
    <phoneticPr fontId="33"/>
  </si>
  <si>
    <t>平成4年度
～
平成6年度</t>
    <rPh sb="0" eb="2">
      <t>ヘイセイ</t>
    </rPh>
    <rPh sb="3" eb="5">
      <t>ネンド</t>
    </rPh>
    <rPh sb="8" eb="10">
      <t>ヘイセイ</t>
    </rPh>
    <rPh sb="11" eb="13">
      <t>ネンド</t>
    </rPh>
    <phoneticPr fontId="33"/>
  </si>
  <si>
    <t>農道</t>
    <rPh sb="0" eb="2">
      <t>ノウドウ</t>
    </rPh>
    <phoneticPr fontId="33"/>
  </si>
  <si>
    <t>平成7年度</t>
    <rPh sb="0" eb="2">
      <t>ヘイセイ</t>
    </rPh>
    <rPh sb="3" eb="5">
      <t>ネンド</t>
    </rPh>
    <phoneticPr fontId="33"/>
  </si>
  <si>
    <t>団体営農道整備事業
渡具知第２地区</t>
    <rPh sb="0" eb="2">
      <t>ダンタイ</t>
    </rPh>
    <rPh sb="2" eb="3">
      <t>エイ</t>
    </rPh>
    <rPh sb="3" eb="5">
      <t>ノウドウ</t>
    </rPh>
    <rPh sb="5" eb="7">
      <t>セイビ</t>
    </rPh>
    <rPh sb="7" eb="9">
      <t>ジギョウ</t>
    </rPh>
    <rPh sb="10" eb="13">
      <t>トグチ</t>
    </rPh>
    <rPh sb="13" eb="14">
      <t>ダイ</t>
    </rPh>
    <rPh sb="15" eb="17">
      <t>チク</t>
    </rPh>
    <phoneticPr fontId="33"/>
  </si>
  <si>
    <t>平成8年度</t>
    <rPh sb="0" eb="2">
      <t>ヘイセイ</t>
    </rPh>
    <rPh sb="3" eb="5">
      <t>ネンド</t>
    </rPh>
    <phoneticPr fontId="33"/>
  </si>
  <si>
    <t>団体営農道整備事業
読谷第１地区</t>
    <rPh sb="0" eb="2">
      <t>ダンタイ</t>
    </rPh>
    <rPh sb="2" eb="3">
      <t>エイ</t>
    </rPh>
    <rPh sb="3" eb="5">
      <t>ノウドウ</t>
    </rPh>
    <rPh sb="5" eb="7">
      <t>セイビ</t>
    </rPh>
    <rPh sb="7" eb="9">
      <t>ジギョウ</t>
    </rPh>
    <rPh sb="10" eb="12">
      <t>ヨミタン</t>
    </rPh>
    <rPh sb="12" eb="13">
      <t>ダイ</t>
    </rPh>
    <rPh sb="14" eb="16">
      <t>チク</t>
    </rPh>
    <phoneticPr fontId="33"/>
  </si>
  <si>
    <t>平成9年度</t>
    <rPh sb="0" eb="2">
      <t>ヘイセイ</t>
    </rPh>
    <rPh sb="3" eb="5">
      <t>ネンド</t>
    </rPh>
    <phoneticPr fontId="33"/>
  </si>
  <si>
    <t>基盤整備促進事業
（農道）
読谷第２地区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33"/>
  </si>
  <si>
    <t>平成10年度</t>
    <rPh sb="0" eb="2">
      <t>ヘイセイ</t>
    </rPh>
    <rPh sb="4" eb="6">
      <t>ネンド</t>
    </rPh>
    <phoneticPr fontId="33"/>
  </si>
  <si>
    <t>基盤整備促進事業
（農道）
読谷第３地区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33"/>
  </si>
  <si>
    <t>平成12年度</t>
    <rPh sb="0" eb="2">
      <t>ヘイセイ</t>
    </rPh>
    <rPh sb="4" eb="6">
      <t>ネンド</t>
    </rPh>
    <phoneticPr fontId="33"/>
  </si>
  <si>
    <t>平成11年度～</t>
    <rPh sb="0" eb="2">
      <t>ヘイセイ</t>
    </rPh>
    <rPh sb="4" eb="6">
      <t>ネンド</t>
    </rPh>
    <phoneticPr fontId="6"/>
  </si>
  <si>
    <t>農道</t>
    <rPh sb="0" eb="2">
      <t>ノウドウ</t>
    </rPh>
    <phoneticPr fontId="6"/>
  </si>
  <si>
    <t>基盤整備促進事業
（農道）
読谷第５地区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6"/>
  </si>
  <si>
    <t>平成15年度</t>
    <rPh sb="0" eb="2">
      <t>ヘイセイ</t>
    </rPh>
    <rPh sb="4" eb="6">
      <t>ネンド</t>
    </rPh>
    <phoneticPr fontId="6"/>
  </si>
  <si>
    <t>基盤整備促進事業
（農道）
読谷第6地区</t>
    <rPh sb="0" eb="2">
      <t>キバン</t>
    </rPh>
    <rPh sb="2" eb="4">
      <t>セイビ</t>
    </rPh>
    <rPh sb="4" eb="6">
      <t>ソクシン</t>
    </rPh>
    <rPh sb="6" eb="8">
      <t>ジギョウ</t>
    </rPh>
    <rPh sb="10" eb="12">
      <t>ノウドウ</t>
    </rPh>
    <rPh sb="14" eb="16">
      <t>ヨミタン</t>
    </rPh>
    <rPh sb="16" eb="17">
      <t>ダイ</t>
    </rPh>
    <rPh sb="18" eb="20">
      <t>チク</t>
    </rPh>
    <phoneticPr fontId="6"/>
  </si>
  <si>
    <t>元気な地域づくり交付金
（読谷第7地区）</t>
    <rPh sb="0" eb="2">
      <t>ゲンキ</t>
    </rPh>
    <rPh sb="3" eb="5">
      <t>チイキ</t>
    </rPh>
    <rPh sb="8" eb="11">
      <t>コウフキン</t>
    </rPh>
    <rPh sb="13" eb="15">
      <t>ヨミタン</t>
    </rPh>
    <rPh sb="15" eb="16">
      <t>ダイ</t>
    </rPh>
    <rPh sb="17" eb="19">
      <t>チク</t>
    </rPh>
    <phoneticPr fontId="6"/>
  </si>
  <si>
    <t>元気な地域づくり交付金
（読谷第8地区）</t>
    <rPh sb="0" eb="2">
      <t>ゲンキ</t>
    </rPh>
    <rPh sb="3" eb="5">
      <t>チイキ</t>
    </rPh>
    <rPh sb="8" eb="11">
      <t>コウフキン</t>
    </rPh>
    <rPh sb="13" eb="15">
      <t>ヨミタン</t>
    </rPh>
    <rPh sb="15" eb="16">
      <t>ダイ</t>
    </rPh>
    <rPh sb="17" eb="19">
      <t>チク</t>
    </rPh>
    <phoneticPr fontId="6"/>
  </si>
  <si>
    <t>平成19年度</t>
    <rPh sb="0" eb="2">
      <t>ヘイセイ</t>
    </rPh>
    <rPh sb="4" eb="6">
      <t>ネンド</t>
    </rPh>
    <phoneticPr fontId="6"/>
  </si>
  <si>
    <t>元気な地域づくり交付金
（読谷第9地区）</t>
    <rPh sb="0" eb="2">
      <t>ゲンキ</t>
    </rPh>
    <rPh sb="3" eb="5">
      <t>チイキ</t>
    </rPh>
    <rPh sb="8" eb="11">
      <t>コウフキン</t>
    </rPh>
    <rPh sb="13" eb="15">
      <t>ヨミタン</t>
    </rPh>
    <rPh sb="15" eb="16">
      <t>ダイ</t>
    </rPh>
    <rPh sb="17" eb="19">
      <t>チク</t>
    </rPh>
    <phoneticPr fontId="6"/>
  </si>
  <si>
    <t>平成20年度</t>
    <rPh sb="0" eb="2">
      <t>ヘイセイ</t>
    </rPh>
    <rPh sb="4" eb="6">
      <t>ネンド</t>
    </rPh>
    <phoneticPr fontId="6"/>
  </si>
  <si>
    <t>農業体質強化
基盤整備促進事業</t>
    <rPh sb="0" eb="2">
      <t>ノウギョウ</t>
    </rPh>
    <rPh sb="2" eb="4">
      <t>タイシツ</t>
    </rPh>
    <rPh sb="4" eb="6">
      <t>キョウカ</t>
    </rPh>
    <rPh sb="7" eb="9">
      <t>キバン</t>
    </rPh>
    <rPh sb="9" eb="11">
      <t>セイビ</t>
    </rPh>
    <rPh sb="11" eb="13">
      <t>ソクシン</t>
    </rPh>
    <rPh sb="13" eb="15">
      <t>ジギョウ</t>
    </rPh>
    <phoneticPr fontId="6"/>
  </si>
  <si>
    <t>農業基盤整備促進事業
（読谷地区）</t>
    <rPh sb="0" eb="2">
      <t>ノウギョウ</t>
    </rPh>
    <rPh sb="2" eb="4">
      <t>キバン</t>
    </rPh>
    <rPh sb="4" eb="6">
      <t>セイビ</t>
    </rPh>
    <rPh sb="6" eb="8">
      <t>ソクシン</t>
    </rPh>
    <rPh sb="8" eb="10">
      <t>ジギョウ</t>
    </rPh>
    <rPh sb="12" eb="14">
      <t>ヨミタン</t>
    </rPh>
    <rPh sb="14" eb="16">
      <t>チク</t>
    </rPh>
    <phoneticPr fontId="6"/>
  </si>
  <si>
    <t>平成26年度
～
平成29年度</t>
    <rPh sb="0" eb="2">
      <t>ヘイセイ</t>
    </rPh>
    <rPh sb="4" eb="6">
      <t>ネンド</t>
    </rPh>
    <rPh sb="9" eb="11">
      <t>ヘイセイ</t>
    </rPh>
    <rPh sb="13" eb="15">
      <t>ネンド</t>
    </rPh>
    <phoneticPr fontId="6"/>
  </si>
  <si>
    <t>基</t>
    <rPh sb="0" eb="1">
      <t>キ</t>
    </rPh>
    <phoneticPr fontId="33"/>
  </si>
  <si>
    <t>㎡</t>
  </si>
  <si>
    <t>集会施設</t>
    <rPh sb="0" eb="2">
      <t>シュウカイ</t>
    </rPh>
    <rPh sb="2" eb="4">
      <t>シセツ</t>
    </rPh>
    <phoneticPr fontId="33"/>
  </si>
  <si>
    <t>　１ヶ所　　295㎡</t>
    <rPh sb="3" eb="4">
      <t>ショ</t>
    </rPh>
    <phoneticPr fontId="33"/>
  </si>
  <si>
    <t>農村総合整備事業</t>
    <rPh sb="0" eb="2">
      <t>ノウソン</t>
    </rPh>
    <rPh sb="2" eb="4">
      <t>ソウゴウ</t>
    </rPh>
    <rPh sb="4" eb="6">
      <t>セイビ</t>
    </rPh>
    <rPh sb="6" eb="8">
      <t>ジギョウ</t>
    </rPh>
    <phoneticPr fontId="6"/>
  </si>
  <si>
    <t>平成11年度　　　　～　　　　　　　　平成18年度</t>
    <rPh sb="0" eb="2">
      <t>ヘイセイ</t>
    </rPh>
    <rPh sb="4" eb="6">
      <t>ネンド</t>
    </rPh>
    <rPh sb="19" eb="21">
      <t>ヘイセイ</t>
    </rPh>
    <rPh sb="23" eb="25">
      <t>ネンド</t>
    </rPh>
    <phoneticPr fontId="6"/>
  </si>
  <si>
    <t xml:space="preserve"> - </t>
  </si>
  <si>
    <t>農業用排水路</t>
    <rPh sb="0" eb="3">
      <t>ノウギョウヨウ</t>
    </rPh>
    <rPh sb="3" eb="6">
      <t>ハイスイロ</t>
    </rPh>
    <phoneticPr fontId="6"/>
  </si>
  <si>
    <t>ヶ所</t>
    <rPh sb="1" eb="2">
      <t>ショ</t>
    </rPh>
    <phoneticPr fontId="6"/>
  </si>
  <si>
    <t>農業集落道</t>
    <rPh sb="0" eb="2">
      <t>ノウギョウ</t>
    </rPh>
    <rPh sb="2" eb="4">
      <t>シュウラク</t>
    </rPh>
    <rPh sb="4" eb="5">
      <t>ドウ</t>
    </rPh>
    <phoneticPr fontId="6"/>
  </si>
  <si>
    <t>※　土地改良事業の整備面積は受益面積</t>
    <rPh sb="2" eb="4">
      <t>トチ</t>
    </rPh>
    <rPh sb="4" eb="6">
      <t>カイリョウ</t>
    </rPh>
    <rPh sb="6" eb="8">
      <t>ジギョウ</t>
    </rPh>
    <rPh sb="9" eb="11">
      <t>セイビ</t>
    </rPh>
    <rPh sb="11" eb="13">
      <t>メンセキ</t>
    </rPh>
    <rPh sb="14" eb="15">
      <t>ジュ</t>
    </rPh>
    <rPh sb="15" eb="16">
      <t>マス</t>
    </rPh>
    <rPh sb="16" eb="18">
      <t>メンセキ</t>
    </rPh>
    <phoneticPr fontId="33"/>
  </si>
  <si>
    <t>※　農村総合整備事業に係るコミュニティー施設の面積は、村一般財源分を含めると660㎡となる。また、各施設の路線数は下記の通りである</t>
    <rPh sb="2" eb="4">
      <t>ノウソン</t>
    </rPh>
    <rPh sb="4" eb="6">
      <t>ソウゴウ</t>
    </rPh>
    <rPh sb="6" eb="8">
      <t>セイビ</t>
    </rPh>
    <rPh sb="8" eb="10">
      <t>ジギョウ</t>
    </rPh>
    <rPh sb="11" eb="12">
      <t>カカ</t>
    </rPh>
    <rPh sb="20" eb="22">
      <t>シセツ</t>
    </rPh>
    <rPh sb="23" eb="25">
      <t>メンセキ</t>
    </rPh>
    <rPh sb="27" eb="28">
      <t>ソン</t>
    </rPh>
    <rPh sb="28" eb="30">
      <t>イッパン</t>
    </rPh>
    <rPh sb="30" eb="32">
      <t>ザイゲン</t>
    </rPh>
    <rPh sb="32" eb="33">
      <t>ブン</t>
    </rPh>
    <rPh sb="34" eb="35">
      <t>フク</t>
    </rPh>
    <rPh sb="49" eb="52">
      <t>カクシセツ</t>
    </rPh>
    <rPh sb="53" eb="56">
      <t>ロセンスウ</t>
    </rPh>
    <rPh sb="57" eb="59">
      <t>カキ</t>
    </rPh>
    <rPh sb="60" eb="61">
      <t>トオ</t>
    </rPh>
    <phoneticPr fontId="6"/>
  </si>
  <si>
    <t>読谷村</t>
    <rPh sb="0" eb="2">
      <t>ヨミタン</t>
    </rPh>
    <rPh sb="2" eb="3">
      <t>ソン</t>
    </rPh>
    <phoneticPr fontId="6"/>
  </si>
  <si>
    <t>（22）　農業農村整備事業一覧</t>
    <rPh sb="5" eb="7">
      <t>ノウギョウ</t>
    </rPh>
    <rPh sb="7" eb="9">
      <t>ノウソン</t>
    </rPh>
    <rPh sb="9" eb="11">
      <t>セイビ</t>
    </rPh>
    <rPh sb="11" eb="13">
      <t>ジギョウ</t>
    </rPh>
    <rPh sb="13" eb="15">
      <t>イチラン</t>
    </rPh>
    <phoneticPr fontId="33"/>
  </si>
  <si>
    <t xml:space="preserve">      </t>
  </si>
  <si>
    <t>４　農業及び林業</t>
    <rPh sb="2" eb="4">
      <t>ノウギョウ</t>
    </rPh>
    <rPh sb="4" eb="5">
      <t>オヨ</t>
    </rPh>
    <rPh sb="6" eb="8">
      <t>リンギョウ</t>
    </rPh>
    <phoneticPr fontId="37"/>
  </si>
  <si>
    <t>◆　農家数</t>
    <rPh sb="2" eb="4">
      <t>ノウカ</t>
    </rPh>
    <rPh sb="4" eb="5">
      <t>スウ</t>
    </rPh>
    <phoneticPr fontId="37"/>
  </si>
  <si>
    <t>（１）</t>
    <phoneticPr fontId="37"/>
  </si>
  <si>
    <t>総農家数とそれに係る経営耕地、耕作放棄地</t>
    <rPh sb="0" eb="1">
      <t>ソウ</t>
    </rPh>
    <rPh sb="1" eb="3">
      <t>ノウカ</t>
    </rPh>
    <rPh sb="3" eb="4">
      <t>スウ</t>
    </rPh>
    <rPh sb="8" eb="9">
      <t>カカ</t>
    </rPh>
    <rPh sb="10" eb="12">
      <t>ケイエイ</t>
    </rPh>
    <rPh sb="12" eb="14">
      <t>コウチ</t>
    </rPh>
    <rPh sb="15" eb="17">
      <t>コウサク</t>
    </rPh>
    <rPh sb="17" eb="19">
      <t>ホウキ</t>
    </rPh>
    <rPh sb="19" eb="20">
      <t>チ</t>
    </rPh>
    <phoneticPr fontId="37"/>
  </si>
  <si>
    <t>（２）</t>
    <phoneticPr fontId="37"/>
  </si>
  <si>
    <t>販売農家数とそれに係る経営耕地、耕作放棄地</t>
    <rPh sb="0" eb="2">
      <t>ハンバイ</t>
    </rPh>
    <rPh sb="2" eb="4">
      <t>ノウカ</t>
    </rPh>
    <rPh sb="4" eb="5">
      <t>スウ</t>
    </rPh>
    <rPh sb="9" eb="10">
      <t>カカ</t>
    </rPh>
    <rPh sb="11" eb="13">
      <t>ケイエイ</t>
    </rPh>
    <rPh sb="13" eb="15">
      <t>コウチ</t>
    </rPh>
    <rPh sb="16" eb="18">
      <t>コウサク</t>
    </rPh>
    <rPh sb="18" eb="20">
      <t>ホウキ</t>
    </rPh>
    <rPh sb="20" eb="21">
      <t>チ</t>
    </rPh>
    <phoneticPr fontId="37"/>
  </si>
  <si>
    <t>（３）</t>
  </si>
  <si>
    <t>自給的農家数とそれに係る経営耕地、耕作放棄地</t>
    <rPh sb="0" eb="3">
      <t>ジキュウテキ</t>
    </rPh>
    <rPh sb="3" eb="5">
      <t>ノウカ</t>
    </rPh>
    <rPh sb="5" eb="6">
      <t>スウ</t>
    </rPh>
    <rPh sb="10" eb="11">
      <t>カカ</t>
    </rPh>
    <rPh sb="12" eb="14">
      <t>ケイエイ</t>
    </rPh>
    <rPh sb="14" eb="16">
      <t>コウチ</t>
    </rPh>
    <rPh sb="17" eb="19">
      <t>コウサク</t>
    </rPh>
    <rPh sb="19" eb="21">
      <t>ホウキ</t>
    </rPh>
    <rPh sb="21" eb="22">
      <t>チ</t>
    </rPh>
    <phoneticPr fontId="37"/>
  </si>
  <si>
    <t>（４）</t>
  </si>
  <si>
    <t>土地持ち非農家数とそれに係る耕作放棄地</t>
    <rPh sb="0" eb="2">
      <t>トチ</t>
    </rPh>
    <rPh sb="2" eb="3">
      <t>モ</t>
    </rPh>
    <rPh sb="4" eb="5">
      <t>ヒ</t>
    </rPh>
    <rPh sb="5" eb="7">
      <t>ノウカ</t>
    </rPh>
    <rPh sb="7" eb="8">
      <t>スウ</t>
    </rPh>
    <rPh sb="12" eb="13">
      <t>カカ</t>
    </rPh>
    <rPh sb="14" eb="16">
      <t>コウサク</t>
    </rPh>
    <rPh sb="16" eb="18">
      <t>ホウキ</t>
    </rPh>
    <rPh sb="18" eb="19">
      <t>チ</t>
    </rPh>
    <phoneticPr fontId="37"/>
  </si>
  <si>
    <t>◆　農業経営体</t>
    <rPh sb="2" eb="4">
      <t>ノウギョウ</t>
    </rPh>
    <rPh sb="4" eb="6">
      <t>ケイエイ</t>
    </rPh>
    <rPh sb="6" eb="7">
      <t>カラダ</t>
    </rPh>
    <phoneticPr fontId="37"/>
  </si>
  <si>
    <t>（５）</t>
  </si>
  <si>
    <t>農産物販売金額規模別経営体数　総数</t>
    <rPh sb="0" eb="2">
      <t>ノウサン</t>
    </rPh>
    <rPh sb="3" eb="5">
      <t>ハンバイ</t>
    </rPh>
    <rPh sb="5" eb="7">
      <t>キンガク</t>
    </rPh>
    <rPh sb="7" eb="9">
      <t>キボ</t>
    </rPh>
    <rPh sb="9" eb="10">
      <t>ベツ</t>
    </rPh>
    <rPh sb="10" eb="12">
      <t>ケイエイ</t>
    </rPh>
    <rPh sb="12" eb="13">
      <t>タイ</t>
    </rPh>
    <rPh sb="13" eb="14">
      <t>スウ</t>
    </rPh>
    <rPh sb="15" eb="17">
      <t>ソウスウ</t>
    </rPh>
    <phoneticPr fontId="37"/>
  </si>
  <si>
    <t>（６）</t>
    <phoneticPr fontId="37"/>
  </si>
  <si>
    <t>経営耕地面積規模別経営体数　総数</t>
    <rPh sb="0" eb="2">
      <t>ケイエイ</t>
    </rPh>
    <rPh sb="2" eb="4">
      <t>コウチ</t>
    </rPh>
    <rPh sb="4" eb="6">
      <t>メンセキ</t>
    </rPh>
    <rPh sb="6" eb="8">
      <t>キボ</t>
    </rPh>
    <rPh sb="8" eb="9">
      <t>ベツ</t>
    </rPh>
    <rPh sb="9" eb="11">
      <t>ケイエイ</t>
    </rPh>
    <rPh sb="11" eb="12">
      <t>タイ</t>
    </rPh>
    <rPh sb="12" eb="13">
      <t>スウ</t>
    </rPh>
    <rPh sb="14" eb="16">
      <t>ソウスウ</t>
    </rPh>
    <phoneticPr fontId="37"/>
  </si>
  <si>
    <t>◆　さとうきび</t>
    <phoneticPr fontId="37"/>
  </si>
  <si>
    <t>（７）</t>
    <phoneticPr fontId="37"/>
  </si>
  <si>
    <t>さとうきび生産状況の推移</t>
    <rPh sb="5" eb="7">
      <t>セイサン</t>
    </rPh>
    <rPh sb="7" eb="9">
      <t>ジョウキョウ</t>
    </rPh>
    <rPh sb="10" eb="12">
      <t>スイイ</t>
    </rPh>
    <phoneticPr fontId="37"/>
  </si>
  <si>
    <t>（８）</t>
    <phoneticPr fontId="37"/>
  </si>
  <si>
    <t>年次別さとうきび生産量</t>
    <rPh sb="0" eb="3">
      <t>ネンジベツ</t>
    </rPh>
    <rPh sb="8" eb="10">
      <t>セイサン</t>
    </rPh>
    <rPh sb="10" eb="11">
      <t>リョウ</t>
    </rPh>
    <phoneticPr fontId="37"/>
  </si>
  <si>
    <t>（９）</t>
    <phoneticPr fontId="39"/>
  </si>
  <si>
    <t>区別・期別さとうきび反収高</t>
    <rPh sb="0" eb="2">
      <t>クベツ</t>
    </rPh>
    <rPh sb="3" eb="4">
      <t>キ</t>
    </rPh>
    <rPh sb="4" eb="5">
      <t>ベツ</t>
    </rPh>
    <rPh sb="10" eb="11">
      <t>ハン</t>
    </rPh>
    <rPh sb="11" eb="12">
      <t>オサム</t>
    </rPh>
    <rPh sb="12" eb="13">
      <t>コウ</t>
    </rPh>
    <phoneticPr fontId="37"/>
  </si>
  <si>
    <t>◆　野菜</t>
    <rPh sb="2" eb="4">
      <t>ヤサイ</t>
    </rPh>
    <phoneticPr fontId="37"/>
  </si>
  <si>
    <t>（１０）</t>
    <phoneticPr fontId="39"/>
  </si>
  <si>
    <t>主な野菜の作付面積と収穫量</t>
    <rPh sb="0" eb="1">
      <t>オモ</t>
    </rPh>
    <rPh sb="2" eb="4">
      <t>ヤサイ</t>
    </rPh>
    <rPh sb="5" eb="7">
      <t>サクツ</t>
    </rPh>
    <rPh sb="7" eb="9">
      <t>メンセキ</t>
    </rPh>
    <rPh sb="10" eb="13">
      <t>シュウカクリョウ</t>
    </rPh>
    <phoneticPr fontId="37"/>
  </si>
  <si>
    <t>◆　かんしょ</t>
    <phoneticPr fontId="37"/>
  </si>
  <si>
    <t>（１１）</t>
    <phoneticPr fontId="39"/>
  </si>
  <si>
    <t>かんしょの作付面積・収穫量</t>
    <rPh sb="5" eb="7">
      <t>サクツ</t>
    </rPh>
    <rPh sb="7" eb="9">
      <t>メンセキ</t>
    </rPh>
    <rPh sb="10" eb="13">
      <t>シュウカクリョウ</t>
    </rPh>
    <phoneticPr fontId="37"/>
  </si>
  <si>
    <t>◆　花き</t>
    <rPh sb="2" eb="3">
      <t>ハナ</t>
    </rPh>
    <phoneticPr fontId="37"/>
  </si>
  <si>
    <t>（１２）</t>
    <phoneticPr fontId="39"/>
  </si>
  <si>
    <t>花き類の栽培面積と出荷量</t>
    <rPh sb="0" eb="1">
      <t>ハナ</t>
    </rPh>
    <rPh sb="2" eb="3">
      <t>ルイ</t>
    </rPh>
    <rPh sb="4" eb="6">
      <t>サイバイ</t>
    </rPh>
    <rPh sb="6" eb="8">
      <t>メンセキ</t>
    </rPh>
    <rPh sb="9" eb="12">
      <t>シュッカリョウ</t>
    </rPh>
    <phoneticPr fontId="37"/>
  </si>
  <si>
    <t>◆　家畜</t>
    <rPh sb="2" eb="4">
      <t>カチク</t>
    </rPh>
    <phoneticPr fontId="37"/>
  </si>
  <si>
    <t>（１３）</t>
    <phoneticPr fontId="39"/>
  </si>
  <si>
    <t>年次別家畜頭羽数</t>
    <rPh sb="0" eb="3">
      <t>ネンジベツ</t>
    </rPh>
    <rPh sb="3" eb="5">
      <t>カチク</t>
    </rPh>
    <rPh sb="5" eb="6">
      <t>アタマ</t>
    </rPh>
    <rPh sb="6" eb="7">
      <t>バネ</t>
    </rPh>
    <rPh sb="7" eb="8">
      <t>カズ</t>
    </rPh>
    <phoneticPr fontId="37"/>
  </si>
  <si>
    <t>（１４）</t>
    <phoneticPr fontId="39"/>
  </si>
  <si>
    <t>肉用牛の飼養戸数と飼養頭数</t>
    <rPh sb="0" eb="3">
      <t>ニクヨウギュウ</t>
    </rPh>
    <rPh sb="4" eb="6">
      <t>シヨウ</t>
    </rPh>
    <rPh sb="6" eb="8">
      <t>コスウ</t>
    </rPh>
    <rPh sb="9" eb="11">
      <t>シヨウ</t>
    </rPh>
    <rPh sb="11" eb="13">
      <t>トウスウ</t>
    </rPh>
    <phoneticPr fontId="37"/>
  </si>
  <si>
    <t>（１５）</t>
    <phoneticPr fontId="39"/>
  </si>
  <si>
    <t>乳用牛の飼養戸数と飼養頭数</t>
    <rPh sb="0" eb="3">
      <t>ニュウヨウギュウ</t>
    </rPh>
    <rPh sb="4" eb="6">
      <t>シヨウ</t>
    </rPh>
    <rPh sb="6" eb="8">
      <t>コスウ</t>
    </rPh>
    <rPh sb="9" eb="11">
      <t>シヨウ</t>
    </rPh>
    <rPh sb="11" eb="13">
      <t>トウスウ</t>
    </rPh>
    <phoneticPr fontId="37"/>
  </si>
  <si>
    <t>（１６）</t>
    <phoneticPr fontId="39"/>
  </si>
  <si>
    <t>豚の飼養戸数と飼養頭数</t>
    <rPh sb="0" eb="1">
      <t>ブタ</t>
    </rPh>
    <rPh sb="2" eb="4">
      <t>シヨウ</t>
    </rPh>
    <rPh sb="4" eb="6">
      <t>コスウ</t>
    </rPh>
    <rPh sb="7" eb="9">
      <t>シヨウ</t>
    </rPh>
    <rPh sb="9" eb="11">
      <t>トウスウ</t>
    </rPh>
    <phoneticPr fontId="37"/>
  </si>
  <si>
    <t>（１７）</t>
    <phoneticPr fontId="39"/>
  </si>
  <si>
    <t>やぎの飼養戸数と飼養頭数</t>
    <rPh sb="3" eb="5">
      <t>シヨウ</t>
    </rPh>
    <rPh sb="5" eb="7">
      <t>コスウ</t>
    </rPh>
    <rPh sb="8" eb="10">
      <t>シヨウ</t>
    </rPh>
    <rPh sb="10" eb="12">
      <t>トウスウ</t>
    </rPh>
    <phoneticPr fontId="37"/>
  </si>
  <si>
    <t>（１８）</t>
    <phoneticPr fontId="39"/>
  </si>
  <si>
    <t>採卵鶏（成鶏）の飼養戸数と飼養羽数</t>
    <rPh sb="0" eb="2">
      <t>サイラン</t>
    </rPh>
    <rPh sb="2" eb="3">
      <t>ニワトリ</t>
    </rPh>
    <rPh sb="4" eb="5">
      <t>セイ</t>
    </rPh>
    <rPh sb="5" eb="6">
      <t>ニワトリ</t>
    </rPh>
    <rPh sb="8" eb="10">
      <t>シヨウ</t>
    </rPh>
    <rPh sb="10" eb="12">
      <t>コスウ</t>
    </rPh>
    <rPh sb="13" eb="15">
      <t>シヨウ</t>
    </rPh>
    <rPh sb="15" eb="17">
      <t>ハスウ</t>
    </rPh>
    <phoneticPr fontId="37"/>
  </si>
  <si>
    <t>◆　林種別森林面積</t>
    <rPh sb="2" eb="3">
      <t>ハヤシ</t>
    </rPh>
    <rPh sb="3" eb="5">
      <t>シュベツ</t>
    </rPh>
    <rPh sb="5" eb="7">
      <t>シンリン</t>
    </rPh>
    <rPh sb="7" eb="9">
      <t>メンセキ</t>
    </rPh>
    <phoneticPr fontId="37"/>
  </si>
  <si>
    <t>（１９）</t>
    <phoneticPr fontId="39"/>
  </si>
  <si>
    <t>森林面積の推移</t>
    <rPh sb="0" eb="2">
      <t>シンリン</t>
    </rPh>
    <rPh sb="2" eb="4">
      <t>メンセキ</t>
    </rPh>
    <rPh sb="5" eb="7">
      <t>スイイ</t>
    </rPh>
    <phoneticPr fontId="37"/>
  </si>
  <si>
    <t>（２０）</t>
    <phoneticPr fontId="39"/>
  </si>
  <si>
    <t>市町村別森林面積（民有林）</t>
    <rPh sb="0" eb="3">
      <t>シチョウソン</t>
    </rPh>
    <rPh sb="3" eb="4">
      <t>ベツ</t>
    </rPh>
    <rPh sb="4" eb="6">
      <t>シンリン</t>
    </rPh>
    <rPh sb="6" eb="8">
      <t>メンセキ</t>
    </rPh>
    <rPh sb="9" eb="12">
      <t>ミンユウリン</t>
    </rPh>
    <phoneticPr fontId="37"/>
  </si>
  <si>
    <t>（２１）</t>
    <phoneticPr fontId="39"/>
  </si>
  <si>
    <t>市町村別林野面積</t>
    <rPh sb="0" eb="3">
      <t>シチョウソン</t>
    </rPh>
    <rPh sb="3" eb="4">
      <t>ベツ</t>
    </rPh>
    <rPh sb="4" eb="6">
      <t>リンヤ</t>
    </rPh>
    <rPh sb="6" eb="8">
      <t>メンセキ</t>
    </rPh>
    <phoneticPr fontId="37"/>
  </si>
  <si>
    <t>◆　農業農村整備事業一覧</t>
    <rPh sb="2" eb="4">
      <t>ノウギョウ</t>
    </rPh>
    <rPh sb="4" eb="6">
      <t>ノウソン</t>
    </rPh>
    <rPh sb="6" eb="8">
      <t>セイビ</t>
    </rPh>
    <rPh sb="8" eb="10">
      <t>ジギョウ</t>
    </rPh>
    <rPh sb="10" eb="12">
      <t>イチラン</t>
    </rPh>
    <phoneticPr fontId="37"/>
  </si>
  <si>
    <t>（２２）</t>
    <phoneticPr fontId="37"/>
  </si>
  <si>
    <t>農業農村整備事業一覧</t>
    <rPh sb="0" eb="2">
      <t>ノウギョウ</t>
    </rPh>
    <rPh sb="2" eb="3">
      <t>ノウ</t>
    </rPh>
    <rPh sb="3" eb="4">
      <t>ムラ</t>
    </rPh>
    <rPh sb="4" eb="6">
      <t>セイビ</t>
    </rPh>
    <rPh sb="6" eb="8">
      <t>ジギョウ</t>
    </rPh>
    <rPh sb="8" eb="10">
      <t>イチラン</t>
    </rPh>
    <phoneticPr fontId="37"/>
  </si>
  <si>
    <t>※2020年発生の豚熱（ＣＳＦ）の影響に伴い2020年農林業センサスの数値が異常値の為2015年データを掲載</t>
    <rPh sb="5" eb="6">
      <t>ネン</t>
    </rPh>
    <rPh sb="6" eb="8">
      <t>ハッセイ</t>
    </rPh>
    <rPh sb="9" eb="10">
      <t>ブタ</t>
    </rPh>
    <rPh sb="10" eb="11">
      <t>ネツ</t>
    </rPh>
    <rPh sb="17" eb="19">
      <t>エイキョウ</t>
    </rPh>
    <rPh sb="20" eb="21">
      <t>トモナ</t>
    </rPh>
    <rPh sb="26" eb="27">
      <t>ネン</t>
    </rPh>
    <rPh sb="27" eb="30">
      <t>ノウリンギョウ</t>
    </rPh>
    <rPh sb="35" eb="37">
      <t>スウチ</t>
    </rPh>
    <rPh sb="38" eb="41">
      <t>イジョウチ</t>
    </rPh>
    <rPh sb="42" eb="43">
      <t>タメ</t>
    </rPh>
    <rPh sb="47" eb="48">
      <t>ネン</t>
    </rPh>
    <rPh sb="52" eb="54">
      <t>ケイサイ</t>
    </rPh>
    <phoneticPr fontId="6"/>
  </si>
  <si>
    <t>※2020年発生の豚熱（ＣＳＦ）の影響に伴い2020年農林業センサスの数値が異常値の為2015年データを掲載</t>
    <phoneticPr fontId="6"/>
  </si>
  <si>
    <t>※2020年発生の豚熱（ＣＳＦ）の影響に伴い
2020年農林業センサスの数値が異常値の為2015年データを掲載</t>
    <rPh sb="39" eb="42">
      <t>イジョウチ</t>
    </rPh>
    <phoneticPr fontId="6"/>
  </si>
</sst>
</file>

<file path=xl/styles.xml><?xml version="1.0" encoding="utf-8"?>
<styleSheet xmlns="http://schemas.openxmlformats.org/spreadsheetml/2006/main">
  <numFmts count="18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,##0.00_);[Red]\(#,##0.00\)"/>
    <numFmt numFmtId="178" formatCode="#,##0.0_);[Red]\(#,##0.0\)"/>
    <numFmt numFmtId="179" formatCode="0.0_ "/>
    <numFmt numFmtId="180" formatCode="_ * #,##0.00_ ;_ * \-#,##0.00_ ;_ * &quot;-&quot;_ ;_ @_ "/>
    <numFmt numFmtId="181" formatCode="#,##0_ "/>
    <numFmt numFmtId="182" formatCode="#,##0.00_ "/>
    <numFmt numFmtId="183" formatCode="#,##0.0_ ;[Red]\-#,##0.0\ "/>
    <numFmt numFmtId="184" formatCode="0_ "/>
    <numFmt numFmtId="185" formatCode="#,##0_ ;[Red]\-#,##0\ "/>
    <numFmt numFmtId="186" formatCode="0.00_ "/>
    <numFmt numFmtId="187" formatCode="0.0"/>
    <numFmt numFmtId="188" formatCode="#,##0.0;[Red]\-#,##0.0"/>
    <numFmt numFmtId="189" formatCode="0_);[Red]\(0\)"/>
    <numFmt numFmtId="190" formatCode="#&quot; &quot;##0&quot;&quot;"/>
    <numFmt numFmtId="191" formatCode="_ * #,##0.0_ ;_ * \-#,##0.0_ ;_ * &quot;-&quot;_ ;_ @_ "/>
  </numFmts>
  <fonts count="41">
    <font>
      <sz val="11"/>
      <name val="ＭＳ Ｐゴシック"/>
      <family val="3"/>
    </font>
    <font>
      <sz val="11"/>
      <name val="ＭＳ Ｐゴシック"/>
      <family val="3"/>
    </font>
    <font>
      <sz val="11"/>
      <name val="明朝"/>
      <family val="1"/>
    </font>
    <font>
      <sz val="11"/>
      <name val="ＭＳ Ｐ明朝"/>
      <family val="1"/>
    </font>
    <font>
      <sz val="11"/>
      <color theme="1"/>
      <name val="ＭＳ Ｐゴシック"/>
      <family val="2"/>
      <scheme val="minor"/>
    </font>
    <font>
      <sz val="13"/>
      <name val="FA 明朝"/>
      <family val="1"/>
    </font>
    <font>
      <sz val="6"/>
      <name val="ＭＳ Ｐゴシック"/>
      <family val="3"/>
    </font>
    <font>
      <b/>
      <sz val="16"/>
      <name val="ＭＳ 明朝"/>
      <family val="1"/>
    </font>
    <font>
      <b/>
      <sz val="14"/>
      <name val="ＭＳ 明朝"/>
      <family val="1"/>
    </font>
    <font>
      <sz val="10"/>
      <name val="ＭＳ 明朝"/>
      <family val="1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6"/>
      <name val="ＭＳ Ｐゴシック"/>
      <family val="3"/>
    </font>
    <font>
      <b/>
      <sz val="12"/>
      <name val="ＭＳ 明朝"/>
      <family val="1"/>
    </font>
    <font>
      <sz val="9"/>
      <color indexed="10"/>
      <name val="ＭＳ Ｐゴシック"/>
      <family val="3"/>
    </font>
    <font>
      <sz val="11"/>
      <name val="ＭＳ 明朝"/>
      <family val="1"/>
    </font>
    <font>
      <sz val="10"/>
      <color theme="1"/>
      <name val="ＭＳ 明朝"/>
      <family val="1"/>
    </font>
    <font>
      <sz val="10"/>
      <color indexed="9"/>
      <name val="ＭＳ 明朝"/>
      <family val="1"/>
    </font>
    <font>
      <sz val="10"/>
      <color indexed="10"/>
      <name val="ＭＳ 明朝"/>
      <family val="1"/>
    </font>
    <font>
      <sz val="9"/>
      <name val="ＭＳ 明朝"/>
      <family val="1"/>
    </font>
    <font>
      <sz val="9"/>
      <color theme="1"/>
      <name val="ＭＳ 明朝"/>
      <family val="1"/>
    </font>
    <font>
      <b/>
      <sz val="14"/>
      <color theme="1"/>
      <name val="ＭＳ 明朝"/>
      <family val="1"/>
    </font>
    <font>
      <strike/>
      <sz val="10"/>
      <color theme="1"/>
      <name val="ＭＳ 明朝"/>
      <family val="1"/>
    </font>
    <font>
      <b/>
      <sz val="10"/>
      <name val="ＭＳ 明朝"/>
      <family val="1"/>
    </font>
    <font>
      <sz val="12"/>
      <color theme="1"/>
      <name val="ＭＳ 明朝"/>
      <family val="1"/>
    </font>
    <font>
      <strike/>
      <sz val="10"/>
      <name val="ＭＳ 明朝"/>
      <family val="1"/>
    </font>
    <font>
      <b/>
      <sz val="9"/>
      <name val="ＭＳ 明朝"/>
      <family val="1"/>
    </font>
    <font>
      <sz val="8"/>
      <name val="ＭＳ 明朝"/>
      <family val="1"/>
    </font>
    <font>
      <b/>
      <sz val="6"/>
      <name val="ＭＳ 明朝"/>
      <family val="1"/>
    </font>
    <font>
      <sz val="8"/>
      <name val="Verdana"/>
      <family val="2"/>
    </font>
    <font>
      <b/>
      <sz val="10"/>
      <color theme="1"/>
      <name val="ＭＳ 明朝"/>
      <family val="1"/>
    </font>
    <font>
      <sz val="6"/>
      <color theme="1"/>
      <name val="ＭＳ 明朝"/>
      <family val="1"/>
    </font>
    <font>
      <strike/>
      <sz val="9"/>
      <color theme="1"/>
      <name val="ＭＳ 明朝"/>
      <family val="1"/>
    </font>
    <font>
      <sz val="6.5"/>
      <name val="FA 明朝"/>
      <family val="1"/>
    </font>
    <font>
      <sz val="6.5"/>
      <name val="ＭＳ Ｐゴシック"/>
      <family val="3"/>
    </font>
    <font>
      <sz val="6"/>
      <name val="ＭＳ Ｐ明朝"/>
      <family val="1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>
      <alignment vertical="center"/>
    </xf>
    <xf numFmtId="0" fontId="5" fillId="0" borderId="0"/>
    <xf numFmtId="0" fontId="2" fillId="0" borderId="0"/>
    <xf numFmtId="0" fontId="40" fillId="0" borderId="0" applyNumberFormat="0" applyFill="0" applyBorder="0" applyAlignment="0" applyProtection="0"/>
  </cellStyleXfs>
  <cellXfs count="833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0" xfId="0" applyFont="1" applyFill="1" applyBorder="1"/>
    <xf numFmtId="0" fontId="8" fillId="0" borderId="0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3" fontId="9" fillId="0" borderId="3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9" fillId="0" borderId="5" xfId="0" applyNumberFormat="1" applyFont="1" applyFill="1" applyBorder="1" applyAlignment="1">
      <alignment horizontal="right"/>
    </xf>
    <xf numFmtId="3" fontId="9" fillId="0" borderId="6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9" fillId="0" borderId="6" xfId="0" applyNumberFormat="1" applyFont="1" applyFill="1" applyBorder="1"/>
    <xf numFmtId="0" fontId="0" fillId="0" borderId="0" xfId="0" applyFill="1"/>
    <xf numFmtId="0" fontId="9" fillId="0" borderId="10" xfId="0" applyFont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right"/>
    </xf>
    <xf numFmtId="3" fontId="9" fillId="0" borderId="11" xfId="0" applyNumberFormat="1" applyFont="1" applyFill="1" applyBorder="1" applyAlignment="1">
      <alignment horizontal="right"/>
    </xf>
    <xf numFmtId="3" fontId="9" fillId="0" borderId="10" xfId="0" applyNumberFormat="1" applyFont="1" applyFill="1" applyBorder="1" applyAlignment="1">
      <alignment horizontal="right"/>
    </xf>
    <xf numFmtId="3" fontId="9" fillId="0" borderId="12" xfId="0" applyNumberFormat="1" applyFont="1" applyFill="1" applyBorder="1" applyAlignment="1">
      <alignment horizontal="right"/>
    </xf>
    <xf numFmtId="3" fontId="9" fillId="0" borderId="12" xfId="0" applyNumberFormat="1" applyFont="1" applyFill="1" applyBorder="1"/>
    <xf numFmtId="0" fontId="9" fillId="0" borderId="14" xfId="0" applyFont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/>
    </xf>
    <xf numFmtId="3" fontId="9" fillId="0" borderId="15" xfId="0" applyNumberFormat="1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3" fontId="9" fillId="0" borderId="16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0" fontId="9" fillId="0" borderId="0" xfId="0" applyFont="1" applyFill="1" applyBorder="1" applyAlignment="1">
      <alignment horizontal="right"/>
    </xf>
    <xf numFmtId="0" fontId="12" fillId="0" borderId="0" xfId="0" applyFont="1" applyAlignment="1"/>
    <xf numFmtId="0" fontId="0" fillId="0" borderId="0" xfId="0" applyFill="1" applyBorder="1" applyAlignment="1">
      <alignment horizontal="left"/>
    </xf>
    <xf numFmtId="0" fontId="9" fillId="0" borderId="7" xfId="0" applyFont="1" applyFill="1" applyBorder="1"/>
    <xf numFmtId="0" fontId="9" fillId="0" borderId="20" xfId="0" applyFont="1" applyFill="1" applyBorder="1"/>
    <xf numFmtId="0" fontId="11" fillId="0" borderId="0" xfId="0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23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right"/>
    </xf>
    <xf numFmtId="0" fontId="9" fillId="0" borderId="26" xfId="0" applyFont="1" applyFill="1" applyBorder="1" applyAlignment="1">
      <alignment horizontal="right"/>
    </xf>
    <xf numFmtId="0" fontId="9" fillId="0" borderId="27" xfId="0" applyFont="1" applyFill="1" applyBorder="1" applyAlignment="1">
      <alignment horizontal="right"/>
    </xf>
    <xf numFmtId="0" fontId="9" fillId="0" borderId="28" xfId="0" applyFont="1" applyFill="1" applyBorder="1" applyAlignment="1">
      <alignment horizontal="right"/>
    </xf>
    <xf numFmtId="0" fontId="9" fillId="0" borderId="29" xfId="0" applyFont="1" applyFill="1" applyBorder="1" applyAlignment="1">
      <alignment horizontal="right"/>
    </xf>
    <xf numFmtId="0" fontId="9" fillId="0" borderId="26" xfId="0" quotePrefix="1" applyFont="1" applyFill="1" applyBorder="1" applyAlignment="1">
      <alignment horizontal="right"/>
    </xf>
    <xf numFmtId="0" fontId="14" fillId="0" borderId="0" xfId="0" applyFont="1"/>
    <xf numFmtId="0" fontId="9" fillId="0" borderId="0" xfId="0" applyFont="1" applyFill="1" applyAlignment="1">
      <alignment horizontal="right"/>
    </xf>
    <xf numFmtId="0" fontId="9" fillId="0" borderId="3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/>
    </xf>
    <xf numFmtId="0" fontId="9" fillId="0" borderId="15" xfId="0" applyFont="1" applyFill="1" applyBorder="1" applyAlignment="1">
      <alignment horizontal="right"/>
    </xf>
    <xf numFmtId="0" fontId="9" fillId="0" borderId="31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9" fillId="0" borderId="16" xfId="0" applyFont="1" applyFill="1" applyBorder="1" applyAlignment="1">
      <alignment horizontal="right"/>
    </xf>
    <xf numFmtId="0" fontId="15" fillId="0" borderId="0" xfId="0" applyFont="1"/>
    <xf numFmtId="0" fontId="9" fillId="0" borderId="1" xfId="0" applyFont="1" applyFill="1" applyBorder="1"/>
    <xf numFmtId="0" fontId="9" fillId="0" borderId="18" xfId="0" applyFont="1" applyFill="1" applyBorder="1"/>
    <xf numFmtId="0" fontId="9" fillId="0" borderId="32" xfId="0" applyFont="1" applyFill="1" applyBorder="1"/>
    <xf numFmtId="0" fontId="9" fillId="0" borderId="33" xfId="0" applyFont="1" applyFill="1" applyBorder="1"/>
    <xf numFmtId="0" fontId="9" fillId="0" borderId="34" xfId="0" applyFont="1" applyFill="1" applyBorder="1"/>
    <xf numFmtId="0" fontId="9" fillId="0" borderId="35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15" xfId="0" quotePrefix="1" applyFont="1" applyFill="1" applyBorder="1" applyAlignment="1">
      <alignment horizontal="right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0" fontId="9" fillId="0" borderId="0" xfId="6" applyFont="1" applyAlignment="1">
      <alignment horizontal="centerContinuous" vertical="center"/>
    </xf>
    <xf numFmtId="0" fontId="9" fillId="0" borderId="20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16" fillId="0" borderId="36" xfId="6" applyFont="1" applyFill="1" applyBorder="1" applyAlignment="1">
      <alignment horizontal="center" vertical="center"/>
    </xf>
    <xf numFmtId="0" fontId="16" fillId="0" borderId="6" xfId="6" applyFont="1" applyFill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/>
    </xf>
    <xf numFmtId="176" fontId="9" fillId="0" borderId="23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176" fontId="16" fillId="0" borderId="37" xfId="1" applyNumberFormat="1" applyFont="1" applyFill="1" applyBorder="1" applyAlignment="1">
      <alignment horizontal="center" vertical="center"/>
    </xf>
    <xf numFmtId="176" fontId="16" fillId="0" borderId="35" xfId="1" applyNumberFormat="1" applyFont="1" applyFill="1" applyBorder="1" applyAlignment="1">
      <alignment horizontal="center" vertical="center"/>
    </xf>
    <xf numFmtId="177" fontId="9" fillId="0" borderId="21" xfId="1" applyNumberFormat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/>
    </xf>
    <xf numFmtId="177" fontId="9" fillId="0" borderId="0" xfId="1" applyNumberFormat="1" applyFont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center" vertical="center"/>
    </xf>
    <xf numFmtId="177" fontId="16" fillId="0" borderId="17" xfId="1" applyNumberFormat="1" applyFont="1" applyFill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176" fontId="9" fillId="0" borderId="27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176" fontId="16" fillId="0" borderId="17" xfId="1" applyNumberFormat="1" applyFont="1" applyFill="1" applyBorder="1" applyAlignment="1">
      <alignment horizontal="center" vertical="center"/>
    </xf>
    <xf numFmtId="178" fontId="9" fillId="0" borderId="21" xfId="1" applyNumberFormat="1" applyFont="1" applyBorder="1" applyAlignment="1">
      <alignment horizontal="center" vertical="center"/>
    </xf>
    <xf numFmtId="178" fontId="9" fillId="0" borderId="27" xfId="1" applyNumberFormat="1" applyFont="1" applyBorder="1" applyAlignment="1">
      <alignment horizontal="center" vertical="center"/>
    </xf>
    <xf numFmtId="178" fontId="9" fillId="0" borderId="0" xfId="1" applyNumberFormat="1" applyFont="1" applyBorder="1" applyAlignment="1">
      <alignment horizontal="center" vertical="center"/>
    </xf>
    <xf numFmtId="178" fontId="16" fillId="0" borderId="0" xfId="1" applyNumberFormat="1" applyFont="1" applyFill="1" applyBorder="1" applyAlignment="1">
      <alignment horizontal="center" vertical="center"/>
    </xf>
    <xf numFmtId="178" fontId="16" fillId="0" borderId="17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center" vertical="center" shrinkToFit="1"/>
    </xf>
    <xf numFmtId="176" fontId="16" fillId="0" borderId="0" xfId="1" applyNumberFormat="1" applyFont="1" applyFill="1" applyBorder="1" applyAlignment="1">
      <alignment horizontal="center" vertical="center" shrinkToFit="1"/>
    </xf>
    <xf numFmtId="177" fontId="9" fillId="0" borderId="38" xfId="1" applyNumberFormat="1" applyFont="1" applyBorder="1" applyAlignment="1">
      <alignment horizontal="center" vertical="center"/>
    </xf>
    <xf numFmtId="177" fontId="9" fillId="0" borderId="31" xfId="1" applyNumberFormat="1" applyFont="1" applyBorder="1" applyAlignment="1">
      <alignment horizontal="center" vertical="center"/>
    </xf>
    <xf numFmtId="177" fontId="9" fillId="0" borderId="39" xfId="1" applyNumberFormat="1" applyFont="1" applyBorder="1" applyAlignment="1">
      <alignment horizontal="center" vertical="center"/>
    </xf>
    <xf numFmtId="177" fontId="16" fillId="0" borderId="39" xfId="1" applyNumberFormat="1" applyFont="1" applyFill="1" applyBorder="1" applyAlignment="1">
      <alignment horizontal="center" vertical="center"/>
    </xf>
    <xf numFmtId="177" fontId="16" fillId="0" borderId="40" xfId="1" applyNumberFormat="1" applyFont="1" applyFill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9" fillId="0" borderId="0" xfId="6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179" fontId="9" fillId="0" borderId="0" xfId="6" applyNumberFormat="1" applyFont="1" applyAlignment="1">
      <alignment vertical="center"/>
    </xf>
    <xf numFmtId="0" fontId="17" fillId="0" borderId="0" xfId="6" applyFont="1" applyFill="1"/>
    <xf numFmtId="0" fontId="17" fillId="0" borderId="0" xfId="6" applyFont="1" applyFill="1" applyAlignment="1">
      <alignment vertical="center"/>
    </xf>
    <xf numFmtId="0" fontId="8" fillId="0" borderId="0" xfId="6" applyFont="1" applyAlignment="1">
      <alignment horizontal="centerContinuous"/>
    </xf>
    <xf numFmtId="0" fontId="18" fillId="0" borderId="0" xfId="6" applyFont="1" applyAlignment="1">
      <alignment horizontal="centerContinuous"/>
    </xf>
    <xf numFmtId="0" fontId="9" fillId="0" borderId="8" xfId="6" applyFont="1" applyBorder="1" applyAlignment="1">
      <alignment horizontal="right" vertical="center"/>
    </xf>
    <xf numFmtId="38" fontId="9" fillId="0" borderId="0" xfId="1" applyFont="1" applyAlignment="1">
      <alignment horizontal="centerContinuous"/>
    </xf>
    <xf numFmtId="0" fontId="17" fillId="0" borderId="0" xfId="6" applyFont="1" applyFill="1" applyBorder="1" applyAlignment="1">
      <alignment horizontal="left" vertical="center"/>
    </xf>
    <xf numFmtId="0" fontId="9" fillId="0" borderId="0" xfId="6" applyFont="1" applyAlignment="1">
      <alignment horizontal="centerContinuous"/>
    </xf>
    <xf numFmtId="0" fontId="9" fillId="0" borderId="7" xfId="6" applyFont="1" applyBorder="1" applyAlignment="1">
      <alignment horizontal="centerContinuous" vertical="center"/>
    </xf>
    <xf numFmtId="180" fontId="9" fillId="0" borderId="2" xfId="1" applyNumberFormat="1" applyFont="1" applyBorder="1" applyAlignment="1">
      <alignment vertical="center"/>
    </xf>
    <xf numFmtId="180" fontId="9" fillId="0" borderId="37" xfId="1" applyNumberFormat="1" applyFont="1" applyBorder="1" applyAlignment="1">
      <alignment vertical="center"/>
    </xf>
    <xf numFmtId="180" fontId="16" fillId="2" borderId="37" xfId="1" applyNumberFormat="1" applyFont="1" applyFill="1" applyBorder="1" applyAlignment="1">
      <alignment vertical="center"/>
    </xf>
    <xf numFmtId="180" fontId="16" fillId="0" borderId="37" xfId="1" applyNumberFormat="1" applyFont="1" applyFill="1" applyBorder="1" applyAlignment="1">
      <alignment vertical="center"/>
    </xf>
    <xf numFmtId="180" fontId="16" fillId="0" borderId="35" xfId="1" applyNumberFormat="1" applyFont="1" applyFill="1" applyBorder="1" applyAlignment="1">
      <alignment vertical="center"/>
    </xf>
    <xf numFmtId="38" fontId="9" fillId="0" borderId="0" xfId="1" applyFont="1"/>
    <xf numFmtId="38" fontId="17" fillId="0" borderId="0" xfId="1" applyFont="1" applyFill="1" applyBorder="1"/>
    <xf numFmtId="0" fontId="17" fillId="0" borderId="0" xfId="6" applyFont="1" applyFill="1" applyBorder="1" applyAlignment="1">
      <alignment horizontal="center"/>
    </xf>
    <xf numFmtId="38" fontId="17" fillId="0" borderId="0" xfId="1" applyFont="1" applyFill="1"/>
    <xf numFmtId="178" fontId="9" fillId="0" borderId="21" xfId="6" applyNumberFormat="1" applyFont="1" applyBorder="1" applyAlignment="1">
      <alignment vertical="center"/>
    </xf>
    <xf numFmtId="178" fontId="9" fillId="0" borderId="0" xfId="6" applyNumberFormat="1" applyFont="1" applyBorder="1" applyAlignment="1">
      <alignment vertical="center"/>
    </xf>
    <xf numFmtId="178" fontId="16" fillId="2" borderId="0" xfId="6" applyNumberFormat="1" applyFont="1" applyFill="1" applyBorder="1" applyAlignment="1">
      <alignment vertical="center"/>
    </xf>
    <xf numFmtId="178" fontId="16" fillId="0" borderId="0" xfId="6" applyNumberFormat="1" applyFont="1" applyFill="1" applyBorder="1" applyAlignment="1">
      <alignment vertical="center"/>
    </xf>
    <xf numFmtId="178" fontId="16" fillId="0" borderId="17" xfId="6" applyNumberFormat="1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 wrapText="1"/>
    </xf>
    <xf numFmtId="181" fontId="9" fillId="0" borderId="38" xfId="6" applyNumberFormat="1" applyFont="1" applyBorder="1" applyAlignment="1">
      <alignment vertical="center"/>
    </xf>
    <xf numFmtId="181" fontId="9" fillId="0" borderId="39" xfId="6" applyNumberFormat="1" applyFont="1" applyBorder="1" applyAlignment="1">
      <alignment vertical="center"/>
    </xf>
    <xf numFmtId="181" fontId="16" fillId="2" borderId="39" xfId="6" applyNumberFormat="1" applyFont="1" applyFill="1" applyBorder="1" applyAlignment="1">
      <alignment vertical="center"/>
    </xf>
    <xf numFmtId="181" fontId="16" fillId="0" borderId="39" xfId="6" applyNumberFormat="1" applyFont="1" applyFill="1" applyBorder="1" applyAlignment="1">
      <alignment vertical="center"/>
    </xf>
    <xf numFmtId="181" fontId="16" fillId="0" borderId="40" xfId="6" applyNumberFormat="1" applyFont="1" applyFill="1" applyBorder="1" applyAlignment="1">
      <alignment vertical="center"/>
    </xf>
    <xf numFmtId="182" fontId="9" fillId="0" borderId="2" xfId="6" applyNumberFormat="1" applyFont="1" applyBorder="1" applyAlignment="1">
      <alignment vertical="center"/>
    </xf>
    <xf numFmtId="182" fontId="9" fillId="0" borderId="37" xfId="6" applyNumberFormat="1" applyFont="1" applyBorder="1" applyAlignment="1">
      <alignment vertical="center"/>
    </xf>
    <xf numFmtId="182" fontId="16" fillId="2" borderId="37" xfId="6" applyNumberFormat="1" applyFont="1" applyFill="1" applyBorder="1" applyAlignment="1">
      <alignment vertical="center"/>
    </xf>
    <xf numFmtId="182" fontId="16" fillId="0" borderId="37" xfId="6" applyNumberFormat="1" applyFont="1" applyFill="1" applyBorder="1" applyAlignment="1">
      <alignment vertical="center"/>
    </xf>
    <xf numFmtId="182" fontId="16" fillId="0" borderId="35" xfId="6" applyNumberFormat="1" applyFont="1" applyFill="1" applyBorder="1" applyAlignment="1">
      <alignment vertical="center"/>
    </xf>
    <xf numFmtId="183" fontId="17" fillId="0" borderId="0" xfId="1" applyNumberFormat="1" applyFont="1" applyFill="1" applyBorder="1"/>
    <xf numFmtId="0" fontId="17" fillId="0" borderId="0" xfId="6" applyFont="1" applyFill="1" applyBorder="1" applyAlignment="1">
      <alignment horizontal="centerContinuous" vertical="center"/>
    </xf>
    <xf numFmtId="0" fontId="9" fillId="0" borderId="0" xfId="6" applyFont="1" applyAlignment="1">
      <alignment horizontal="center" vertical="center" wrapText="1"/>
    </xf>
    <xf numFmtId="0" fontId="17" fillId="0" borderId="0" xfId="6" applyFont="1" applyFill="1" applyAlignment="1">
      <alignment horizontal="center" vertical="center" wrapText="1"/>
    </xf>
    <xf numFmtId="38" fontId="19" fillId="0" borderId="0" xfId="1" applyFont="1" applyAlignment="1">
      <alignment vertical="center"/>
    </xf>
    <xf numFmtId="40" fontId="19" fillId="0" borderId="0" xfId="1" applyNumberFormat="1" applyFont="1" applyAlignment="1">
      <alignment vertical="center"/>
    </xf>
    <xf numFmtId="184" fontId="19" fillId="0" borderId="0" xfId="1" applyNumberFormat="1" applyFont="1" applyAlignment="1">
      <alignment vertical="center"/>
    </xf>
    <xf numFmtId="185" fontId="19" fillId="0" borderId="0" xfId="1" applyNumberFormat="1" applyFont="1" applyAlignment="1">
      <alignment vertical="center"/>
    </xf>
    <xf numFmtId="38" fontId="19" fillId="0" borderId="0" xfId="1" applyFont="1" applyBorder="1" applyAlignment="1">
      <alignment vertical="center"/>
    </xf>
    <xf numFmtId="38" fontId="8" fillId="0" borderId="0" xfId="1" applyFont="1" applyAlignment="1">
      <alignment horizontal="centerContinuous" vertical="center"/>
    </xf>
    <xf numFmtId="38" fontId="19" fillId="0" borderId="8" xfId="1" applyFont="1" applyFill="1" applyBorder="1" applyAlignment="1">
      <alignment horizontal="center" vertical="center"/>
    </xf>
    <xf numFmtId="38" fontId="19" fillId="0" borderId="36" xfId="1" applyFont="1" applyBorder="1" applyAlignment="1">
      <alignment horizontal="center" vertical="center"/>
    </xf>
    <xf numFmtId="38" fontId="19" fillId="0" borderId="6" xfId="1" applyFont="1" applyBorder="1" applyAlignment="1">
      <alignment horizontal="center" vertical="center"/>
    </xf>
    <xf numFmtId="38" fontId="19" fillId="0" borderId="1" xfId="1" applyFont="1" applyBorder="1" applyAlignment="1">
      <alignment horizontal="centerContinuous" vertical="center"/>
    </xf>
    <xf numFmtId="38" fontId="19" fillId="0" borderId="7" xfId="1" applyFont="1" applyBorder="1" applyAlignment="1">
      <alignment horizontal="center" vertical="center" wrapText="1"/>
    </xf>
    <xf numFmtId="38" fontId="19" fillId="0" borderId="2" xfId="1" applyFont="1" applyFill="1" applyBorder="1" applyAlignment="1">
      <alignment vertical="center"/>
    </xf>
    <xf numFmtId="38" fontId="19" fillId="0" borderId="37" xfId="1" applyFont="1" applyBorder="1" applyAlignment="1">
      <alignment vertical="center"/>
    </xf>
    <xf numFmtId="38" fontId="19" fillId="0" borderId="37" xfId="1" applyFont="1" applyBorder="1" applyAlignment="1">
      <alignment horizontal="right" vertical="center"/>
    </xf>
    <xf numFmtId="38" fontId="19" fillId="0" borderId="35" xfId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40" fontId="19" fillId="0" borderId="41" xfId="1" applyNumberFormat="1" applyFont="1" applyBorder="1" applyAlignment="1">
      <alignment horizontal="centerContinuous" vertical="center"/>
    </xf>
    <xf numFmtId="40" fontId="19" fillId="0" borderId="21" xfId="1" applyNumberFormat="1" applyFont="1" applyFill="1" applyBorder="1" applyAlignment="1">
      <alignment vertical="center"/>
    </xf>
    <xf numFmtId="40" fontId="19" fillId="0" borderId="0" xfId="1" applyNumberFormat="1" applyFont="1" applyBorder="1" applyAlignment="1">
      <alignment vertical="center"/>
    </xf>
    <xf numFmtId="40" fontId="19" fillId="0" borderId="0" xfId="1" applyNumberFormat="1" applyFont="1" applyBorder="1" applyAlignment="1">
      <alignment horizontal="right" vertical="center"/>
    </xf>
    <xf numFmtId="40" fontId="19" fillId="0" borderId="17" xfId="1" applyNumberFormat="1" applyFont="1" applyBorder="1" applyAlignment="1">
      <alignment horizontal="right" vertical="center"/>
    </xf>
    <xf numFmtId="40" fontId="19" fillId="0" borderId="0" xfId="1" applyNumberFormat="1" applyFont="1" applyAlignment="1">
      <alignment horizontal="centerContinuous" vertical="center"/>
    </xf>
    <xf numFmtId="38" fontId="19" fillId="0" borderId="41" xfId="1" applyFont="1" applyBorder="1" applyAlignment="1">
      <alignment horizontal="centerContinuous" vertical="center"/>
    </xf>
    <xf numFmtId="38" fontId="19" fillId="0" borderId="21" xfId="1" applyFont="1" applyFill="1" applyBorder="1" applyAlignment="1">
      <alignment vertical="center"/>
    </xf>
    <xf numFmtId="38" fontId="19" fillId="0" borderId="0" xfId="1" applyFont="1" applyBorder="1" applyAlignment="1">
      <alignment horizontal="right" vertical="center"/>
    </xf>
    <xf numFmtId="38" fontId="19" fillId="0" borderId="17" xfId="1" applyFont="1" applyBorder="1" applyAlignment="1">
      <alignment horizontal="right" vertical="center"/>
    </xf>
    <xf numFmtId="184" fontId="19" fillId="0" borderId="42" xfId="1" applyNumberFormat="1" applyFont="1" applyBorder="1" applyAlignment="1">
      <alignment horizontal="centerContinuous" vertical="center"/>
    </xf>
    <xf numFmtId="184" fontId="19" fillId="0" borderId="7" xfId="1" applyNumberFormat="1" applyFont="1" applyBorder="1" applyAlignment="1">
      <alignment horizontal="center" vertical="center" wrapText="1"/>
    </xf>
    <xf numFmtId="38" fontId="19" fillId="0" borderId="38" xfId="1" applyFont="1" applyBorder="1" applyAlignment="1">
      <alignment horizontal="right" vertical="center"/>
    </xf>
    <xf numFmtId="38" fontId="19" fillId="0" borderId="39" xfId="1" applyFont="1" applyBorder="1" applyAlignment="1">
      <alignment horizontal="right" vertical="center"/>
    </xf>
    <xf numFmtId="38" fontId="19" fillId="0" borderId="40" xfId="1" applyFont="1" applyBorder="1" applyAlignment="1">
      <alignment horizontal="right" vertical="center"/>
    </xf>
    <xf numFmtId="184" fontId="19" fillId="0" borderId="0" xfId="1" applyNumberFormat="1" applyFont="1" applyAlignment="1">
      <alignment horizontal="centerContinuous" vertical="center"/>
    </xf>
    <xf numFmtId="185" fontId="19" fillId="0" borderId="42" xfId="1" applyNumberFormat="1" applyFont="1" applyBorder="1" applyAlignment="1">
      <alignment horizontal="centerContinuous" vertical="center"/>
    </xf>
    <xf numFmtId="185" fontId="19" fillId="0" borderId="0" xfId="1" applyNumberFormat="1" applyFont="1" applyAlignment="1">
      <alignment horizontal="centerContinuous" vertical="center"/>
    </xf>
    <xf numFmtId="38" fontId="19" fillId="0" borderId="39" xfId="1" applyFont="1" applyBorder="1" applyAlignment="1">
      <alignment vertical="center"/>
    </xf>
    <xf numFmtId="185" fontId="19" fillId="0" borderId="0" xfId="1" applyNumberFormat="1" applyFont="1" applyAlignment="1">
      <alignment horizontal="right" vertical="center"/>
    </xf>
    <xf numFmtId="38" fontId="19" fillId="0" borderId="37" xfId="1" applyFont="1" applyBorder="1" applyAlignment="1">
      <alignment horizontal="center" vertical="center"/>
    </xf>
    <xf numFmtId="38" fontId="19" fillId="0" borderId="0" xfId="1" applyFont="1" applyBorder="1" applyAlignment="1">
      <alignment horizontal="center" vertical="center"/>
    </xf>
    <xf numFmtId="185" fontId="19" fillId="0" borderId="41" xfId="1" applyNumberFormat="1" applyFont="1" applyBorder="1" applyAlignment="1">
      <alignment horizontal="centerContinuous" vertical="center"/>
    </xf>
    <xf numFmtId="38" fontId="19" fillId="0" borderId="39" xfId="1" applyFont="1" applyBorder="1" applyAlignment="1">
      <alignment horizontal="center" vertical="center"/>
    </xf>
    <xf numFmtId="186" fontId="19" fillId="0" borderId="0" xfId="3" applyNumberFormat="1" applyFont="1" applyAlignment="1">
      <alignment horizontal="center" vertical="center"/>
    </xf>
    <xf numFmtId="38" fontId="19" fillId="0" borderId="0" xfId="1" applyFont="1" applyAlignment="1">
      <alignment horizontal="right" vertical="center"/>
    </xf>
    <xf numFmtId="38" fontId="19" fillId="0" borderId="38" xfId="1" applyNumberFormat="1" applyFont="1" applyFill="1" applyBorder="1" applyAlignment="1">
      <alignment vertical="center"/>
    </xf>
    <xf numFmtId="38" fontId="0" fillId="0" borderId="0" xfId="1" applyNumberFormat="1" applyFont="1" applyAlignment="1">
      <alignment horizontal="right" vertical="center"/>
    </xf>
    <xf numFmtId="40" fontId="19" fillId="0" borderId="0" xfId="1" applyNumberFormat="1" applyFont="1" applyFill="1" applyAlignment="1">
      <alignment horizontal="right" vertical="center"/>
    </xf>
    <xf numFmtId="38" fontId="19" fillId="0" borderId="25" xfId="1" applyFont="1" applyFill="1" applyBorder="1" applyAlignment="1">
      <alignment vertical="center"/>
    </xf>
    <xf numFmtId="38" fontId="19" fillId="0" borderId="26" xfId="1" applyFont="1" applyFill="1" applyBorder="1" applyAlignment="1">
      <alignment vertical="center"/>
    </xf>
    <xf numFmtId="38" fontId="19" fillId="0" borderId="26" xfId="1" applyFont="1" applyFill="1" applyBorder="1" applyAlignment="1">
      <alignment horizontal="right" vertical="center"/>
    </xf>
    <xf numFmtId="38" fontId="19" fillId="0" borderId="28" xfId="1" applyFont="1" applyFill="1" applyBorder="1" applyAlignment="1">
      <alignment horizontal="right" vertical="center"/>
    </xf>
    <xf numFmtId="40" fontId="19" fillId="0" borderId="25" xfId="1" applyNumberFormat="1" applyFont="1" applyFill="1" applyBorder="1" applyAlignment="1">
      <alignment vertical="center"/>
    </xf>
    <xf numFmtId="40" fontId="19" fillId="0" borderId="26" xfId="1" applyNumberFormat="1" applyFont="1" applyFill="1" applyBorder="1" applyAlignment="1">
      <alignment vertical="center"/>
    </xf>
    <xf numFmtId="40" fontId="19" fillId="0" borderId="26" xfId="1" applyNumberFormat="1" applyFont="1" applyFill="1" applyBorder="1" applyAlignment="1">
      <alignment horizontal="right" vertical="center"/>
    </xf>
    <xf numFmtId="40" fontId="19" fillId="0" borderId="28" xfId="1" applyNumberFormat="1" applyFont="1" applyFill="1" applyBorder="1" applyAlignment="1">
      <alignment horizontal="right" vertical="center"/>
    </xf>
    <xf numFmtId="38" fontId="19" fillId="0" borderId="13" xfId="1" applyFont="1" applyFill="1" applyBorder="1" applyAlignment="1">
      <alignment vertical="center"/>
    </xf>
    <xf numFmtId="38" fontId="19" fillId="0" borderId="15" xfId="1" applyFont="1" applyFill="1" applyBorder="1" applyAlignment="1">
      <alignment vertical="center"/>
    </xf>
    <xf numFmtId="38" fontId="19" fillId="0" borderId="15" xfId="1" applyFont="1" applyFill="1" applyBorder="1" applyAlignment="1">
      <alignment horizontal="right" vertical="center"/>
    </xf>
    <xf numFmtId="38" fontId="19" fillId="0" borderId="14" xfId="1" applyFont="1" applyFill="1" applyBorder="1" applyAlignment="1">
      <alignment horizontal="right" vertical="center"/>
    </xf>
    <xf numFmtId="38" fontId="20" fillId="0" borderId="9" xfId="1" applyFont="1" applyFill="1" applyBorder="1" applyAlignment="1">
      <alignment vertical="center"/>
    </xf>
    <xf numFmtId="38" fontId="20" fillId="0" borderId="11" xfId="1" applyFont="1" applyFill="1" applyBorder="1" applyAlignment="1">
      <alignment vertical="center"/>
    </xf>
    <xf numFmtId="38" fontId="20" fillId="0" borderId="11" xfId="1" applyFont="1" applyFill="1" applyBorder="1" applyAlignment="1">
      <alignment horizontal="right" vertical="center"/>
    </xf>
    <xf numFmtId="38" fontId="20" fillId="0" borderId="10" xfId="1" applyFont="1" applyFill="1" applyBorder="1" applyAlignment="1">
      <alignment horizontal="right" vertical="center"/>
    </xf>
    <xf numFmtId="40" fontId="20" fillId="0" borderId="25" xfId="1" applyNumberFormat="1" applyFont="1" applyFill="1" applyBorder="1" applyAlignment="1">
      <alignment vertical="center"/>
    </xf>
    <xf numFmtId="40" fontId="20" fillId="0" borderId="26" xfId="1" applyNumberFormat="1" applyFont="1" applyFill="1" applyBorder="1" applyAlignment="1">
      <alignment vertical="center"/>
    </xf>
    <xf numFmtId="40" fontId="20" fillId="0" borderId="26" xfId="1" applyNumberFormat="1" applyFont="1" applyFill="1" applyBorder="1" applyAlignment="1">
      <alignment horizontal="right" vertical="center"/>
    </xf>
    <xf numFmtId="38" fontId="20" fillId="0" borderId="26" xfId="1" applyFont="1" applyFill="1" applyBorder="1" applyAlignment="1">
      <alignment horizontal="right" vertical="center"/>
    </xf>
    <xf numFmtId="40" fontId="20" fillId="0" borderId="28" xfId="1" applyNumberFormat="1" applyFont="1" applyFill="1" applyBorder="1" applyAlignment="1">
      <alignment horizontal="right" vertical="center"/>
    </xf>
    <xf numFmtId="38" fontId="20" fillId="0" borderId="25" xfId="1" applyNumberFormat="1" applyFont="1" applyFill="1" applyBorder="1" applyAlignment="1">
      <alignment vertical="center"/>
    </xf>
    <xf numFmtId="38" fontId="20" fillId="0" borderId="26" xfId="1" applyFont="1" applyFill="1" applyBorder="1" applyAlignment="1">
      <alignment vertical="center"/>
    </xf>
    <xf numFmtId="38" fontId="20" fillId="0" borderId="28" xfId="1" applyFont="1" applyFill="1" applyBorder="1" applyAlignment="1">
      <alignment horizontal="right" vertical="center"/>
    </xf>
    <xf numFmtId="38" fontId="20" fillId="0" borderId="13" xfId="1" applyFont="1" applyFill="1" applyBorder="1" applyAlignment="1">
      <alignment horizontal="right" vertical="center"/>
    </xf>
    <xf numFmtId="38" fontId="20" fillId="0" borderId="15" xfId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43" xfId="1" applyFont="1" applyFill="1" applyBorder="1" applyAlignment="1">
      <alignment vertical="center"/>
    </xf>
    <xf numFmtId="38" fontId="20" fillId="0" borderId="44" xfId="1" applyFont="1" applyFill="1" applyBorder="1" applyAlignment="1">
      <alignment vertical="center"/>
    </xf>
    <xf numFmtId="38" fontId="20" fillId="0" borderId="44" xfId="1" applyFont="1" applyFill="1" applyBorder="1" applyAlignment="1">
      <alignment horizontal="right" vertical="center"/>
    </xf>
    <xf numFmtId="38" fontId="20" fillId="0" borderId="45" xfId="1" applyFont="1" applyFill="1" applyBorder="1" applyAlignment="1">
      <alignment horizontal="right" vertical="center"/>
    </xf>
    <xf numFmtId="38" fontId="20" fillId="0" borderId="46" xfId="1" applyFont="1" applyFill="1" applyBorder="1" applyAlignment="1">
      <alignment vertical="center"/>
    </xf>
    <xf numFmtId="38" fontId="20" fillId="0" borderId="47" xfId="1" applyFont="1" applyFill="1" applyBorder="1" applyAlignment="1">
      <alignment vertical="center"/>
    </xf>
    <xf numFmtId="38" fontId="20" fillId="0" borderId="47" xfId="1" applyFont="1" applyFill="1" applyBorder="1" applyAlignment="1">
      <alignment horizontal="right" vertical="center"/>
    </xf>
    <xf numFmtId="38" fontId="20" fillId="0" borderId="48" xfId="1" applyFont="1" applyFill="1" applyBorder="1" applyAlignment="1">
      <alignment horizontal="right" vertical="center"/>
    </xf>
    <xf numFmtId="40" fontId="20" fillId="0" borderId="11" xfId="1" applyNumberFormat="1" applyFont="1" applyFill="1" applyBorder="1" applyAlignment="1">
      <alignment horizontal="right" vertical="center"/>
    </xf>
    <xf numFmtId="38" fontId="20" fillId="0" borderId="13" xfId="1" applyFont="1" applyFill="1" applyBorder="1" applyAlignment="1">
      <alignment vertical="center"/>
    </xf>
    <xf numFmtId="38" fontId="20" fillId="0" borderId="15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21" fillId="0" borderId="0" xfId="1" applyFont="1" applyFill="1" applyAlignment="1">
      <alignment horizontal="centerContinuous" vertical="center"/>
    </xf>
    <xf numFmtId="38" fontId="16" fillId="0" borderId="0" xfId="1" applyFont="1" applyFill="1" applyAlignment="1">
      <alignment vertical="center"/>
    </xf>
    <xf numFmtId="38" fontId="16" fillId="0" borderId="8" xfId="1" applyFont="1" applyFill="1" applyBorder="1" applyAlignment="1">
      <alignment horizontal="center" vertical="center" wrapText="1"/>
    </xf>
    <xf numFmtId="38" fontId="16" fillId="0" borderId="36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/>
    </xf>
    <xf numFmtId="38" fontId="16" fillId="0" borderId="20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 wrapText="1"/>
    </xf>
    <xf numFmtId="176" fontId="16" fillId="0" borderId="17" xfId="1" applyNumberFormat="1" applyFont="1" applyFill="1" applyBorder="1" applyAlignment="1">
      <alignment vertical="center" wrapText="1"/>
    </xf>
    <xf numFmtId="38" fontId="16" fillId="0" borderId="36" xfId="1" applyFont="1" applyFill="1" applyBorder="1" applyAlignment="1">
      <alignment horizontal="center" vertical="center" shrinkToFit="1"/>
    </xf>
    <xf numFmtId="38" fontId="16" fillId="0" borderId="2" xfId="1" applyFont="1" applyFill="1" applyBorder="1" applyAlignment="1">
      <alignment horizontal="center" vertical="center"/>
    </xf>
    <xf numFmtId="38" fontId="16" fillId="0" borderId="37" xfId="1" applyFont="1" applyFill="1" applyBorder="1" applyAlignment="1">
      <alignment horizontal="center" vertical="center"/>
    </xf>
    <xf numFmtId="38" fontId="16" fillId="0" borderId="35" xfId="1" applyFont="1" applyFill="1" applyBorder="1" applyAlignment="1">
      <alignment horizontal="center" vertical="center"/>
    </xf>
    <xf numFmtId="38" fontId="16" fillId="0" borderId="0" xfId="1" applyFont="1" applyFill="1" applyAlignment="1">
      <alignment horizontal="centerContinuous" vertical="center"/>
    </xf>
    <xf numFmtId="38" fontId="16" fillId="0" borderId="1" xfId="1" applyFont="1" applyFill="1" applyBorder="1" applyAlignment="1">
      <alignment horizontal="centerContinuous" vertical="center"/>
    </xf>
    <xf numFmtId="38" fontId="16" fillId="0" borderId="7" xfId="1" applyFont="1" applyFill="1" applyBorder="1" applyAlignment="1">
      <alignment horizontal="center" vertical="center" wrapText="1"/>
    </xf>
    <xf numFmtId="176" fontId="16" fillId="0" borderId="9" xfId="1" applyNumberFormat="1" applyFont="1" applyFill="1" applyBorder="1" applyAlignment="1">
      <alignment horizontal="center" vertical="center"/>
    </xf>
    <xf numFmtId="176" fontId="16" fillId="0" borderId="11" xfId="1" applyNumberFormat="1" applyFont="1" applyFill="1" applyBorder="1" applyAlignment="1">
      <alignment horizontal="center" vertical="center"/>
    </xf>
    <xf numFmtId="176" fontId="16" fillId="0" borderId="33" xfId="1" applyNumberFormat="1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horizontal="center" vertical="center"/>
    </xf>
    <xf numFmtId="176" fontId="16" fillId="0" borderId="35" xfId="1" applyNumberFormat="1" applyFont="1" applyFill="1" applyBorder="1" applyAlignment="1">
      <alignment horizontal="left" vertical="center"/>
    </xf>
    <xf numFmtId="41" fontId="16" fillId="0" borderId="1" xfId="1" applyNumberFormat="1" applyFont="1" applyFill="1" applyBorder="1" applyAlignment="1">
      <alignment horizontal="centerContinuous" vertical="center"/>
    </xf>
    <xf numFmtId="38" fontId="16" fillId="0" borderId="2" xfId="1" applyFont="1" applyFill="1" applyBorder="1" applyAlignment="1">
      <alignment horizontal="center" vertical="center" wrapText="1"/>
    </xf>
    <xf numFmtId="38" fontId="16" fillId="0" borderId="37" xfId="1" applyFont="1" applyFill="1" applyBorder="1" applyAlignment="1">
      <alignment horizontal="center" vertical="center" wrapText="1"/>
    </xf>
    <xf numFmtId="38" fontId="16" fillId="0" borderId="35" xfId="1" applyFont="1" applyFill="1" applyBorder="1" applyAlignment="1">
      <alignment horizontal="center" vertical="center" wrapText="1"/>
    </xf>
    <xf numFmtId="38" fontId="16" fillId="0" borderId="42" xfId="1" applyFont="1" applyFill="1" applyBorder="1" applyAlignment="1">
      <alignment horizontal="centerContinuous" vertical="center"/>
    </xf>
    <xf numFmtId="176" fontId="16" fillId="0" borderId="25" xfId="1" applyNumberFormat="1" applyFont="1" applyFill="1" applyBorder="1" applyAlignment="1">
      <alignment horizontal="center" vertical="center"/>
    </xf>
    <xf numFmtId="176" fontId="16" fillId="0" borderId="26" xfId="1" applyNumberFormat="1" applyFont="1" applyFill="1" applyBorder="1" applyAlignment="1">
      <alignment horizontal="center" vertical="center"/>
    </xf>
    <xf numFmtId="176" fontId="16" fillId="0" borderId="49" xfId="1" applyNumberFormat="1" applyFont="1" applyFill="1" applyBorder="1" applyAlignment="1">
      <alignment horizontal="center" vertical="center"/>
    </xf>
    <xf numFmtId="176" fontId="16" fillId="0" borderId="21" xfId="1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center" vertical="center"/>
    </xf>
    <xf numFmtId="38" fontId="16" fillId="0" borderId="17" xfId="1" applyFont="1" applyFill="1" applyBorder="1" applyAlignment="1">
      <alignment horizontal="center" vertical="center"/>
    </xf>
    <xf numFmtId="41" fontId="16" fillId="0" borderId="42" xfId="1" applyNumberFormat="1" applyFont="1" applyFill="1" applyBorder="1" applyAlignment="1">
      <alignment horizontal="centerContinuous" vertical="center"/>
    </xf>
    <xf numFmtId="41" fontId="16" fillId="0" borderId="7" xfId="1" applyNumberFormat="1" applyFont="1" applyFill="1" applyBorder="1" applyAlignment="1">
      <alignment horizontal="center" vertical="center" wrapText="1"/>
    </xf>
    <xf numFmtId="38" fontId="16" fillId="0" borderId="21" xfId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 wrapText="1"/>
    </xf>
    <xf numFmtId="38" fontId="16" fillId="0" borderId="17" xfId="1" applyFont="1" applyFill="1" applyBorder="1" applyAlignment="1">
      <alignment horizontal="center" vertical="center" wrapText="1"/>
    </xf>
    <xf numFmtId="41" fontId="16" fillId="0" borderId="0" xfId="1" applyNumberFormat="1" applyFont="1" applyFill="1" applyAlignment="1">
      <alignment vertical="center"/>
    </xf>
    <xf numFmtId="38" fontId="16" fillId="0" borderId="0" xfId="1" applyFont="1" applyFill="1" applyAlignment="1">
      <alignment horizontal="right" vertical="center"/>
    </xf>
    <xf numFmtId="38" fontId="16" fillId="0" borderId="38" xfId="1" applyFont="1" applyFill="1" applyBorder="1" applyAlignment="1">
      <alignment horizontal="center" vertical="center" wrapText="1"/>
    </xf>
    <xf numFmtId="38" fontId="16" fillId="0" borderId="39" xfId="1" applyFont="1" applyFill="1" applyBorder="1" applyAlignment="1">
      <alignment horizontal="center" vertical="center" wrapText="1"/>
    </xf>
    <xf numFmtId="38" fontId="16" fillId="0" borderId="39" xfId="1" applyFont="1" applyFill="1" applyBorder="1" applyAlignment="1">
      <alignment horizontal="center" vertical="center"/>
    </xf>
    <xf numFmtId="38" fontId="16" fillId="0" borderId="40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right" vertical="center"/>
    </xf>
    <xf numFmtId="176" fontId="22" fillId="0" borderId="0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39" xfId="1" applyNumberFormat="1" applyFont="1" applyFill="1" applyBorder="1" applyAlignment="1">
      <alignment horizontal="center" vertical="center"/>
    </xf>
    <xf numFmtId="176" fontId="16" fillId="0" borderId="13" xfId="1" applyNumberFormat="1" applyFont="1" applyFill="1" applyBorder="1" applyAlignment="1">
      <alignment horizontal="center" vertical="center"/>
    </xf>
    <xf numFmtId="176" fontId="16" fillId="0" borderId="15" xfId="1" applyNumberFormat="1" applyFont="1" applyFill="1" applyBorder="1" applyAlignment="1">
      <alignment horizontal="center" vertical="center"/>
    </xf>
    <xf numFmtId="176" fontId="16" fillId="0" borderId="50" xfId="1" applyNumberFormat="1" applyFont="1" applyFill="1" applyBorder="1" applyAlignment="1">
      <alignment horizontal="center" vertical="center"/>
    </xf>
    <xf numFmtId="176" fontId="16" fillId="0" borderId="38" xfId="1" applyNumberFormat="1" applyFont="1" applyFill="1" applyBorder="1" applyAlignment="1">
      <alignment horizontal="center" vertical="center"/>
    </xf>
    <xf numFmtId="176" fontId="16" fillId="0" borderId="40" xfId="1" applyNumberFormat="1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Continuous" vertical="center"/>
    </xf>
    <xf numFmtId="38" fontId="9" fillId="0" borderId="8" xfId="1" applyFont="1" applyFill="1" applyBorder="1" applyAlignment="1">
      <alignment horizontal="center" vertical="center"/>
    </xf>
    <xf numFmtId="38" fontId="8" fillId="0" borderId="0" xfId="1" applyFont="1" applyBorder="1" applyAlignment="1">
      <alignment vertical="center"/>
    </xf>
    <xf numFmtId="0" fontId="9" fillId="0" borderId="0" xfId="6" applyFont="1" applyBorder="1" applyAlignment="1">
      <alignment vertical="center"/>
    </xf>
    <xf numFmtId="0" fontId="23" fillId="0" borderId="0" xfId="6" applyFont="1" applyFill="1" applyAlignment="1">
      <alignment horizontal="centerContinuous" vertical="center"/>
    </xf>
    <xf numFmtId="184" fontId="9" fillId="0" borderId="2" xfId="6" applyNumberFormat="1" applyFont="1" applyFill="1" applyBorder="1" applyAlignment="1">
      <alignment horizontal="center" vertical="center"/>
    </xf>
    <xf numFmtId="184" fontId="9" fillId="0" borderId="37" xfId="6" applyNumberFormat="1" applyFont="1" applyFill="1" applyBorder="1" applyAlignment="1">
      <alignment horizontal="center" vertical="center"/>
    </xf>
    <xf numFmtId="184" fontId="9" fillId="0" borderId="0" xfId="6" applyNumberFormat="1" applyFont="1" applyFill="1" applyBorder="1" applyAlignment="1">
      <alignment horizontal="center" vertical="center"/>
    </xf>
    <xf numFmtId="184" fontId="9" fillId="0" borderId="17" xfId="6" applyNumberFormat="1" applyFont="1" applyFill="1" applyBorder="1" applyAlignment="1">
      <alignment horizontal="center" vertical="center"/>
    </xf>
    <xf numFmtId="0" fontId="9" fillId="0" borderId="0" xfId="6" applyFont="1" applyBorder="1" applyAlignment="1">
      <alignment horizontal="centerContinuous" vertical="center"/>
    </xf>
    <xf numFmtId="38" fontId="9" fillId="0" borderId="21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38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38" fontId="9" fillId="0" borderId="4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1" fontId="9" fillId="0" borderId="0" xfId="6" applyNumberFormat="1" applyFont="1" applyAlignment="1">
      <alignment vertical="center"/>
    </xf>
    <xf numFmtId="187" fontId="9" fillId="0" borderId="0" xfId="6" applyNumberFormat="1" applyFont="1" applyAlignment="1">
      <alignment vertical="center"/>
    </xf>
    <xf numFmtId="38" fontId="9" fillId="0" borderId="0" xfId="1" applyFont="1" applyAlignment="1">
      <alignment horizontal="centerContinuous" vertical="center"/>
    </xf>
    <xf numFmtId="38" fontId="16" fillId="0" borderId="8" xfId="1" applyFont="1" applyFill="1" applyBorder="1" applyAlignment="1">
      <alignment vertical="center"/>
    </xf>
    <xf numFmtId="38" fontId="16" fillId="0" borderId="36" xfId="1" applyFont="1" applyFill="1" applyBorder="1" applyAlignment="1">
      <alignment horizontal="centerContinuous" vertical="center"/>
    </xf>
    <xf numFmtId="38" fontId="16" fillId="0" borderId="6" xfId="1" applyFont="1" applyFill="1" applyBorder="1" applyAlignment="1">
      <alignment vertical="center"/>
    </xf>
    <xf numFmtId="38" fontId="16" fillId="0" borderId="3" xfId="1" applyFont="1" applyFill="1" applyBorder="1" applyAlignment="1">
      <alignment horizontal="center" vertical="center"/>
    </xf>
    <xf numFmtId="38" fontId="16" fillId="0" borderId="4" xfId="1" applyFont="1" applyFill="1" applyBorder="1" applyAlignment="1">
      <alignment horizontal="center" vertical="center" shrinkToFit="1"/>
    </xf>
    <xf numFmtId="38" fontId="24" fillId="0" borderId="8" xfId="1" applyFont="1" applyFill="1" applyBorder="1" applyAlignment="1">
      <alignment horizontal="center" vertical="center" shrinkToFit="1"/>
    </xf>
    <xf numFmtId="38" fontId="23" fillId="0" borderId="0" xfId="1" applyFont="1" applyAlignment="1">
      <alignment horizontal="centerContinuous" vertical="center"/>
    </xf>
    <xf numFmtId="38" fontId="20" fillId="0" borderId="7" xfId="1" applyFont="1" applyFill="1" applyBorder="1" applyAlignment="1">
      <alignment horizontal="center" vertical="center" wrapText="1"/>
    </xf>
    <xf numFmtId="38" fontId="16" fillId="0" borderId="9" xfId="1" applyFont="1" applyFill="1" applyBorder="1" applyAlignment="1">
      <alignment horizontal="right" vertical="center" wrapText="1"/>
    </xf>
    <xf numFmtId="38" fontId="16" fillId="0" borderId="11" xfId="1" applyFont="1" applyFill="1" applyBorder="1" applyAlignment="1">
      <alignment horizontal="right" vertical="center" wrapText="1"/>
    </xf>
    <xf numFmtId="38" fontId="16" fillId="0" borderId="11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/>
    </xf>
    <xf numFmtId="38" fontId="16" fillId="0" borderId="41" xfId="1" applyFont="1" applyFill="1" applyBorder="1" applyAlignment="1">
      <alignment horizontal="centerContinuous" vertical="center"/>
    </xf>
    <xf numFmtId="38" fontId="20" fillId="0" borderId="7" xfId="1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horizontal="right" vertical="center"/>
    </xf>
    <xf numFmtId="38" fontId="16" fillId="0" borderId="26" xfId="1" applyFont="1" applyFill="1" applyBorder="1" applyAlignment="1">
      <alignment horizontal="right" vertical="center"/>
    </xf>
    <xf numFmtId="38" fontId="16" fillId="0" borderId="26" xfId="1" applyFont="1" applyFill="1" applyBorder="1" applyAlignment="1">
      <alignment horizontal="center" vertical="center"/>
    </xf>
    <xf numFmtId="38" fontId="16" fillId="0" borderId="49" xfId="1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horizontal="right" vertical="center" wrapText="1"/>
    </xf>
    <xf numFmtId="38" fontId="16" fillId="0" borderId="26" xfId="1" applyFont="1" applyFill="1" applyBorder="1" applyAlignment="1">
      <alignment horizontal="right" vertical="center" wrapText="1"/>
    </xf>
    <xf numFmtId="38" fontId="16" fillId="0" borderId="17" xfId="1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38" fontId="16" fillId="0" borderId="38" xfId="1" applyFont="1" applyFill="1" applyBorder="1" applyAlignment="1">
      <alignment horizontal="center" vertical="center"/>
    </xf>
    <xf numFmtId="38" fontId="22" fillId="0" borderId="0" xfId="1" applyFont="1" applyFill="1" applyAlignment="1">
      <alignment horizontal="right" vertical="center"/>
    </xf>
    <xf numFmtId="38" fontId="16" fillId="0" borderId="17" xfId="1" applyFont="1" applyFill="1" applyBorder="1" applyAlignment="1">
      <alignment horizontal="right" vertical="center"/>
    </xf>
    <xf numFmtId="38" fontId="16" fillId="0" borderId="13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50" xfId="1" applyFont="1" applyFill="1" applyBorder="1" applyAlignment="1">
      <alignment horizontal="center" vertical="center"/>
    </xf>
    <xf numFmtId="188" fontId="9" fillId="0" borderId="0" xfId="1" applyNumberFormat="1" applyFont="1" applyAlignment="1">
      <alignment vertical="center"/>
    </xf>
    <xf numFmtId="188" fontId="9" fillId="0" borderId="0" xfId="1" applyNumberFormat="1" applyFont="1" applyAlignment="1">
      <alignment horizontal="left" vertical="center"/>
    </xf>
    <xf numFmtId="38" fontId="9" fillId="0" borderId="8" xfId="1" applyFont="1" applyBorder="1" applyAlignment="1">
      <alignment horizontal="right" vertical="center"/>
    </xf>
    <xf numFmtId="38" fontId="9" fillId="0" borderId="6" xfId="1" applyFont="1" applyBorder="1" applyAlignment="1">
      <alignment vertical="center" wrapText="1"/>
    </xf>
    <xf numFmtId="38" fontId="9" fillId="0" borderId="3" xfId="1" applyFont="1" applyBorder="1" applyAlignment="1">
      <alignment horizontal="center" vertical="center" shrinkToFit="1"/>
    </xf>
    <xf numFmtId="38" fontId="9" fillId="0" borderId="4" xfId="1" applyFont="1" applyBorder="1" applyAlignment="1">
      <alignment horizontal="center" vertical="center" shrinkToFit="1"/>
    </xf>
    <xf numFmtId="38" fontId="9" fillId="0" borderId="20" xfId="1" applyFont="1" applyBorder="1" applyAlignment="1">
      <alignment horizontal="center" vertical="center" shrinkToFit="1"/>
    </xf>
    <xf numFmtId="38" fontId="9" fillId="0" borderId="36" xfId="1" applyFont="1" applyBorder="1" applyAlignment="1">
      <alignment horizontal="center" vertical="center"/>
    </xf>
    <xf numFmtId="38" fontId="9" fillId="0" borderId="36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 shrinkToFit="1"/>
    </xf>
    <xf numFmtId="38" fontId="9" fillId="0" borderId="1" xfId="1" applyFont="1" applyBorder="1" applyAlignment="1">
      <alignment horizontal="centerContinuous" vertical="center"/>
    </xf>
    <xf numFmtId="38" fontId="9" fillId="0" borderId="7" xfId="1" applyFont="1" applyBorder="1" applyAlignment="1">
      <alignment horizontal="center" vertical="center" wrapText="1"/>
    </xf>
    <xf numFmtId="38" fontId="9" fillId="0" borderId="9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38" fontId="9" fillId="0" borderId="41" xfId="1" applyFont="1" applyBorder="1" applyAlignment="1">
      <alignment horizontal="centerContinuous" vertical="center"/>
    </xf>
    <xf numFmtId="38" fontId="9" fillId="0" borderId="25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49" xfId="1" applyFont="1" applyBorder="1" applyAlignment="1">
      <alignment vertical="center"/>
    </xf>
    <xf numFmtId="188" fontId="9" fillId="0" borderId="42" xfId="1" applyNumberFormat="1" applyFont="1" applyBorder="1" applyAlignment="1">
      <alignment horizontal="centerContinuous" vertical="center"/>
    </xf>
    <xf numFmtId="188" fontId="9" fillId="0" borderId="7" xfId="1" applyNumberFormat="1" applyFont="1" applyBorder="1" applyAlignment="1">
      <alignment horizontal="center" vertical="center" wrapText="1"/>
    </xf>
    <xf numFmtId="188" fontId="9" fillId="0" borderId="25" xfId="1" applyNumberFormat="1" applyFont="1" applyBorder="1" applyAlignment="1">
      <alignment vertical="center"/>
    </xf>
    <xf numFmtId="188" fontId="9" fillId="0" borderId="26" xfId="1" applyNumberFormat="1" applyFont="1" applyBorder="1" applyAlignment="1">
      <alignment vertical="center"/>
    </xf>
    <xf numFmtId="188" fontId="9" fillId="0" borderId="49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vertical="center"/>
    </xf>
    <xf numFmtId="188" fontId="9" fillId="0" borderId="17" xfId="1" applyNumberFormat="1" applyFont="1" applyFill="1" applyBorder="1" applyAlignment="1">
      <alignment vertical="center"/>
    </xf>
    <xf numFmtId="38" fontId="9" fillId="0" borderId="17" xfId="1" applyFont="1" applyFill="1" applyBorder="1" applyAlignment="1">
      <alignment horizontal="right" vertical="center"/>
    </xf>
    <xf numFmtId="188" fontId="9" fillId="0" borderId="0" xfId="1" applyNumberFormat="1" applyFont="1" applyFill="1" applyBorder="1" applyAlignment="1">
      <alignment horizontal="right" vertical="center"/>
    </xf>
    <xf numFmtId="188" fontId="9" fillId="0" borderId="17" xfId="1" applyNumberFormat="1" applyFont="1" applyFill="1" applyBorder="1" applyAlignment="1">
      <alignment horizontal="right" vertical="center"/>
    </xf>
    <xf numFmtId="188" fontId="9" fillId="0" borderId="13" xfId="1" applyNumberFormat="1" applyFont="1" applyBorder="1" applyAlignment="1">
      <alignment vertical="center"/>
    </xf>
    <xf numFmtId="188" fontId="9" fillId="0" borderId="15" xfId="1" applyNumberFormat="1" applyFont="1" applyBorder="1" applyAlignment="1">
      <alignment vertical="center"/>
    </xf>
    <xf numFmtId="188" fontId="9" fillId="0" borderId="50" xfId="1" applyNumberFormat="1" applyFont="1" applyBorder="1" applyAlignment="1">
      <alignment vertical="center"/>
    </xf>
    <xf numFmtId="188" fontId="9" fillId="0" borderId="39" xfId="1" applyNumberFormat="1" applyFont="1" applyBorder="1" applyAlignment="1">
      <alignment vertical="center"/>
    </xf>
    <xf numFmtId="188" fontId="9" fillId="0" borderId="40" xfId="1" applyNumberFormat="1" applyFont="1" applyFill="1" applyBorder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9" fillId="0" borderId="35" xfId="6" applyFont="1" applyBorder="1" applyAlignment="1">
      <alignment horizontal="center" vertical="center"/>
    </xf>
    <xf numFmtId="186" fontId="9" fillId="0" borderId="0" xfId="6" applyNumberFormat="1" applyFont="1" applyBorder="1" applyAlignment="1">
      <alignment horizontal="center" vertical="center" textRotation="255"/>
    </xf>
    <xf numFmtId="0" fontId="9" fillId="0" borderId="40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 shrinkToFit="1"/>
    </xf>
    <xf numFmtId="0" fontId="9" fillId="0" borderId="4" xfId="6" applyFont="1" applyBorder="1" applyAlignment="1">
      <alignment horizontal="center" vertical="center" shrinkToFit="1"/>
    </xf>
    <xf numFmtId="38" fontId="9" fillId="0" borderId="5" xfId="1" applyFont="1" applyBorder="1" applyAlignment="1">
      <alignment horizontal="center" vertical="center" shrinkToFit="1"/>
    </xf>
    <xf numFmtId="0" fontId="9" fillId="0" borderId="51" xfId="6" applyFont="1" applyBorder="1" applyAlignment="1">
      <alignment horizontal="center" vertical="center" shrinkToFit="1"/>
    </xf>
    <xf numFmtId="38" fontId="9" fillId="0" borderId="0" xfId="1" applyFont="1" applyBorder="1" applyAlignment="1">
      <alignment horizontal="center" vertical="center" shrinkToFit="1"/>
    </xf>
    <xf numFmtId="176" fontId="9" fillId="0" borderId="43" xfId="6" applyNumberFormat="1" applyFont="1" applyBorder="1" applyAlignment="1">
      <alignment horizontal="right" vertical="center"/>
    </xf>
    <xf numFmtId="176" fontId="9" fillId="0" borderId="44" xfId="6" applyNumberFormat="1" applyFont="1" applyBorder="1" applyAlignment="1">
      <alignment horizontal="right" vertical="center"/>
    </xf>
    <xf numFmtId="176" fontId="9" fillId="0" borderId="45" xfId="1" applyNumberFormat="1" applyFont="1" applyBorder="1" applyAlignment="1">
      <alignment horizontal="right" vertical="center"/>
    </xf>
    <xf numFmtId="178" fontId="9" fillId="0" borderId="52" xfId="6" applyNumberFormat="1" applyFont="1" applyBorder="1" applyAlignment="1">
      <alignment horizontal="right" vertical="center"/>
    </xf>
    <xf numFmtId="178" fontId="9" fillId="0" borderId="44" xfId="6" applyNumberFormat="1" applyFont="1" applyBorder="1" applyAlignment="1">
      <alignment horizontal="right" vertical="center"/>
    </xf>
    <xf numFmtId="178" fontId="9" fillId="0" borderId="45" xfId="6" applyNumberFormat="1" applyFont="1" applyBorder="1" applyAlignment="1">
      <alignment horizontal="right" vertical="center"/>
    </xf>
    <xf numFmtId="178" fontId="9" fillId="0" borderId="0" xfId="6" applyNumberFormat="1" applyFont="1" applyBorder="1" applyAlignment="1">
      <alignment horizontal="right" vertical="center"/>
    </xf>
    <xf numFmtId="0" fontId="9" fillId="0" borderId="0" xfId="6" applyFont="1" applyBorder="1" applyAlignment="1">
      <alignment horizontal="right" vertical="center"/>
    </xf>
    <xf numFmtId="176" fontId="9" fillId="0" borderId="25" xfId="6" applyNumberFormat="1" applyFont="1" applyBorder="1" applyAlignment="1">
      <alignment horizontal="right" vertical="center"/>
    </xf>
    <xf numFmtId="176" fontId="9" fillId="0" borderId="26" xfId="6" applyNumberFormat="1" applyFont="1" applyBorder="1" applyAlignment="1">
      <alignment horizontal="right" vertical="center"/>
    </xf>
    <xf numFmtId="176" fontId="9" fillId="0" borderId="28" xfId="1" applyNumberFormat="1" applyFont="1" applyBorder="1" applyAlignment="1">
      <alignment horizontal="right" vertical="center"/>
    </xf>
    <xf numFmtId="178" fontId="9" fillId="0" borderId="53" xfId="6" applyNumberFormat="1" applyFont="1" applyBorder="1" applyAlignment="1">
      <alignment horizontal="right" vertical="center"/>
    </xf>
    <xf numFmtId="178" fontId="9" fillId="0" borderId="26" xfId="6" applyNumberFormat="1" applyFont="1" applyBorder="1" applyAlignment="1">
      <alignment horizontal="right" vertical="center"/>
    </xf>
    <xf numFmtId="178" fontId="9" fillId="0" borderId="28" xfId="6" applyNumberFormat="1" applyFont="1" applyBorder="1" applyAlignment="1">
      <alignment horizontal="right" vertical="center"/>
    </xf>
    <xf numFmtId="178" fontId="9" fillId="0" borderId="53" xfId="6" applyNumberFormat="1" applyFont="1" applyBorder="1" applyAlignment="1">
      <alignment vertical="center"/>
    </xf>
    <xf numFmtId="178" fontId="9" fillId="0" borderId="26" xfId="6" applyNumberFormat="1" applyFont="1" applyBorder="1" applyAlignment="1">
      <alignment vertical="center"/>
    </xf>
    <xf numFmtId="178" fontId="9" fillId="0" borderId="28" xfId="6" applyNumberFormat="1" applyFont="1" applyBorder="1" applyAlignment="1">
      <alignment vertical="center"/>
    </xf>
    <xf numFmtId="0" fontId="9" fillId="0" borderId="2" xfId="6" applyFont="1" applyBorder="1" applyAlignment="1">
      <alignment horizontal="center" vertical="center"/>
    </xf>
    <xf numFmtId="176" fontId="9" fillId="0" borderId="25" xfId="6" applyNumberFormat="1" applyFont="1" applyBorder="1" applyAlignment="1">
      <alignment vertical="center"/>
    </xf>
    <xf numFmtId="176" fontId="9" fillId="0" borderId="26" xfId="6" applyNumberFormat="1" applyFont="1" applyBorder="1" applyAlignment="1">
      <alignment vertical="center"/>
    </xf>
    <xf numFmtId="176" fontId="9" fillId="0" borderId="28" xfId="6" applyNumberFormat="1" applyFont="1" applyBorder="1" applyAlignment="1">
      <alignment vertical="center"/>
    </xf>
    <xf numFmtId="38" fontId="9" fillId="0" borderId="54" xfId="6" applyNumberFormat="1" applyFont="1" applyFill="1" applyBorder="1" applyAlignment="1">
      <alignment vertical="center"/>
    </xf>
    <xf numFmtId="38" fontId="9" fillId="0" borderId="55" xfId="6" applyNumberFormat="1" applyFont="1" applyFill="1" applyBorder="1" applyAlignment="1">
      <alignment vertical="center"/>
    </xf>
    <xf numFmtId="38" fontId="9" fillId="0" borderId="56" xfId="6" applyNumberFormat="1" applyFont="1" applyFill="1" applyBorder="1" applyAlignment="1">
      <alignment vertical="center"/>
    </xf>
    <xf numFmtId="179" fontId="9" fillId="0" borderId="54" xfId="6" applyNumberFormat="1" applyFont="1" applyFill="1" applyBorder="1" applyAlignment="1">
      <alignment vertical="center"/>
    </xf>
    <xf numFmtId="179" fontId="9" fillId="0" borderId="55" xfId="6" applyNumberFormat="1" applyFont="1" applyFill="1" applyBorder="1" applyAlignment="1">
      <alignment vertical="center"/>
    </xf>
    <xf numFmtId="179" fontId="9" fillId="0" borderId="56" xfId="6" applyNumberFormat="1" applyFont="1" applyFill="1" applyBorder="1" applyAlignment="1">
      <alignment vertical="center"/>
    </xf>
    <xf numFmtId="38" fontId="9" fillId="0" borderId="21" xfId="6" applyNumberFormat="1" applyFont="1" applyFill="1" applyBorder="1" applyAlignment="1">
      <alignment vertical="center"/>
    </xf>
    <xf numFmtId="179" fontId="9" fillId="0" borderId="21" xfId="6" applyNumberFormat="1" applyFont="1" applyFill="1" applyBorder="1" applyAlignment="1">
      <alignment vertical="center"/>
    </xf>
    <xf numFmtId="179" fontId="9" fillId="0" borderId="0" xfId="6" applyNumberFormat="1" applyFont="1" applyFill="1" applyBorder="1" applyAlignment="1">
      <alignment vertical="center"/>
    </xf>
    <xf numFmtId="179" fontId="9" fillId="0" borderId="17" xfId="6" applyNumberFormat="1" applyFont="1" applyFill="1" applyBorder="1" applyAlignment="1">
      <alignment vertical="center"/>
    </xf>
    <xf numFmtId="38" fontId="9" fillId="0" borderId="38" xfId="6" applyNumberFormat="1" applyFont="1" applyFill="1" applyBorder="1" applyAlignment="1">
      <alignment vertical="center"/>
    </xf>
    <xf numFmtId="38" fontId="9" fillId="0" borderId="39" xfId="6" applyNumberFormat="1" applyFont="1" applyFill="1" applyBorder="1" applyAlignment="1">
      <alignment vertical="center"/>
    </xf>
    <xf numFmtId="38" fontId="9" fillId="0" borderId="40" xfId="6" applyNumberFormat="1" applyFont="1" applyFill="1" applyBorder="1" applyAlignment="1">
      <alignment vertical="center"/>
    </xf>
    <xf numFmtId="179" fontId="9" fillId="0" borderId="38" xfId="6" applyNumberFormat="1" applyFont="1" applyFill="1" applyBorder="1" applyAlignment="1">
      <alignment vertical="center"/>
    </xf>
    <xf numFmtId="179" fontId="9" fillId="0" borderId="39" xfId="6" applyNumberFormat="1" applyFont="1" applyFill="1" applyBorder="1" applyAlignment="1">
      <alignment vertical="center"/>
    </xf>
    <xf numFmtId="179" fontId="9" fillId="0" borderId="40" xfId="6" applyNumberFormat="1" applyFont="1" applyFill="1" applyBorder="1" applyAlignment="1">
      <alignment vertical="center"/>
    </xf>
    <xf numFmtId="0" fontId="9" fillId="0" borderId="7" xfId="6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 shrinkToFit="1"/>
    </xf>
    <xf numFmtId="178" fontId="9" fillId="0" borderId="17" xfId="6" applyNumberFormat="1" applyFont="1" applyFill="1" applyBorder="1" applyAlignment="1">
      <alignment vertical="center"/>
    </xf>
    <xf numFmtId="178" fontId="9" fillId="0" borderId="39" xfId="6" applyNumberFormat="1" applyFont="1" applyFill="1" applyBorder="1" applyAlignment="1">
      <alignment vertical="center"/>
    </xf>
    <xf numFmtId="178" fontId="9" fillId="0" borderId="40" xfId="6" applyNumberFormat="1" applyFont="1" applyFill="1" applyBorder="1" applyAlignment="1">
      <alignment vertical="center"/>
    </xf>
    <xf numFmtId="176" fontId="9" fillId="0" borderId="2" xfId="1" applyNumberFormat="1" applyFont="1" applyFill="1" applyBorder="1" applyAlignment="1">
      <alignment vertical="center"/>
    </xf>
    <xf numFmtId="176" fontId="9" fillId="0" borderId="37" xfId="1" applyNumberFormat="1" applyFont="1" applyFill="1" applyBorder="1" applyAlignment="1">
      <alignment vertical="center"/>
    </xf>
    <xf numFmtId="176" fontId="9" fillId="0" borderId="35" xfId="1" applyNumberFormat="1" applyFont="1" applyFill="1" applyBorder="1" applyAlignment="1">
      <alignment vertical="center"/>
    </xf>
    <xf numFmtId="178" fontId="9" fillId="0" borderId="2" xfId="6" applyNumberFormat="1" applyFont="1" applyFill="1" applyBorder="1" applyAlignment="1">
      <alignment vertical="center"/>
    </xf>
    <xf numFmtId="178" fontId="9" fillId="0" borderId="37" xfId="6" applyNumberFormat="1" applyFont="1" applyFill="1" applyBorder="1" applyAlignment="1">
      <alignment vertical="center"/>
    </xf>
    <xf numFmtId="178" fontId="9" fillId="0" borderId="35" xfId="6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9" fillId="0" borderId="2" xfId="6" applyNumberFormat="1" applyFont="1" applyBorder="1" applyAlignment="1">
      <alignment horizontal="right" vertical="center"/>
    </xf>
    <xf numFmtId="176" fontId="9" fillId="0" borderId="37" xfId="6" applyNumberFormat="1" applyFont="1" applyBorder="1" applyAlignment="1">
      <alignment horizontal="right" vertical="center"/>
    </xf>
    <xf numFmtId="176" fontId="9" fillId="0" borderId="35" xfId="1" applyNumberFormat="1" applyFont="1" applyBorder="1" applyAlignment="1">
      <alignment horizontal="right" vertical="center"/>
    </xf>
    <xf numFmtId="178" fontId="9" fillId="0" borderId="2" xfId="6" applyNumberFormat="1" applyFont="1" applyBorder="1" applyAlignment="1">
      <alignment horizontal="right" vertical="center"/>
    </xf>
    <xf numFmtId="178" fontId="9" fillId="0" borderId="37" xfId="6" applyNumberFormat="1" applyFont="1" applyBorder="1" applyAlignment="1">
      <alignment horizontal="right" vertical="center"/>
    </xf>
    <xf numFmtId="178" fontId="9" fillId="0" borderId="35" xfId="6" applyNumberFormat="1" applyFont="1" applyBorder="1" applyAlignment="1">
      <alignment horizontal="right" vertical="center"/>
    </xf>
    <xf numFmtId="176" fontId="9" fillId="0" borderId="21" xfId="6" applyNumberFormat="1" applyFont="1" applyBorder="1" applyAlignment="1">
      <alignment horizontal="right" vertical="center"/>
    </xf>
    <xf numFmtId="176" fontId="9" fillId="0" borderId="0" xfId="6" applyNumberFormat="1" applyFont="1" applyBorder="1" applyAlignment="1">
      <alignment horizontal="right" vertical="center"/>
    </xf>
    <xf numFmtId="176" fontId="9" fillId="0" borderId="17" xfId="1" applyNumberFormat="1" applyFont="1" applyBorder="1" applyAlignment="1">
      <alignment horizontal="right" vertical="center"/>
    </xf>
    <xf numFmtId="178" fontId="9" fillId="0" borderId="21" xfId="6" applyNumberFormat="1" applyFont="1" applyBorder="1" applyAlignment="1">
      <alignment horizontal="right" vertical="center"/>
    </xf>
    <xf numFmtId="178" fontId="9" fillId="0" borderId="17" xfId="6" applyNumberFormat="1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176" fontId="9" fillId="0" borderId="38" xfId="6" applyNumberFormat="1" applyFont="1" applyFill="1" applyBorder="1" applyAlignment="1">
      <alignment vertical="center"/>
    </xf>
    <xf numFmtId="176" fontId="9" fillId="0" borderId="39" xfId="6" applyNumberFormat="1" applyFont="1" applyFill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9" fillId="0" borderId="2" xfId="1" applyFont="1" applyBorder="1" applyAlignment="1">
      <alignment vertical="center"/>
    </xf>
    <xf numFmtId="38" fontId="9" fillId="0" borderId="35" xfId="1" applyFont="1" applyBorder="1" applyAlignment="1">
      <alignment vertical="center"/>
    </xf>
    <xf numFmtId="188" fontId="9" fillId="0" borderId="2" xfId="1" applyNumberFormat="1" applyFont="1" applyBorder="1" applyAlignment="1">
      <alignment vertical="center"/>
    </xf>
    <xf numFmtId="188" fontId="9" fillId="0" borderId="37" xfId="1" applyNumberFormat="1" applyFont="1" applyBorder="1" applyAlignment="1">
      <alignment vertical="center"/>
    </xf>
    <xf numFmtId="188" fontId="9" fillId="0" borderId="35" xfId="1" applyNumberFormat="1" applyFont="1" applyBorder="1" applyAlignment="1">
      <alignment vertical="center"/>
    </xf>
    <xf numFmtId="188" fontId="9" fillId="0" borderId="21" xfId="1" applyNumberFormat="1" applyFont="1" applyBorder="1" applyAlignment="1">
      <alignment vertical="center"/>
    </xf>
    <xf numFmtId="0" fontId="9" fillId="3" borderId="0" xfId="3" applyFont="1" applyFill="1" applyBorder="1" applyAlignment="1">
      <alignment vertical="center"/>
    </xf>
    <xf numFmtId="176" fontId="9" fillId="0" borderId="40" xfId="1" applyNumberFormat="1" applyFont="1" applyFill="1" applyBorder="1" applyAlignment="1">
      <alignment vertical="center"/>
    </xf>
    <xf numFmtId="178" fontId="9" fillId="0" borderId="38" xfId="1" applyNumberFormat="1" applyFont="1" applyFill="1" applyBorder="1" applyAlignment="1">
      <alignment vertical="center"/>
    </xf>
    <xf numFmtId="38" fontId="19" fillId="0" borderId="17" xfId="1" applyFont="1" applyBorder="1" applyAlignment="1">
      <alignment vertical="center"/>
    </xf>
    <xf numFmtId="188" fontId="19" fillId="0" borderId="21" xfId="1" applyNumberFormat="1" applyFont="1" applyBorder="1" applyAlignment="1">
      <alignment vertical="center"/>
    </xf>
    <xf numFmtId="188" fontId="19" fillId="0" borderId="0" xfId="1" applyNumberFormat="1" applyFont="1" applyBorder="1" applyAlignment="1">
      <alignment vertical="center"/>
    </xf>
    <xf numFmtId="188" fontId="19" fillId="0" borderId="17" xfId="1" applyNumberFormat="1" applyFont="1" applyBorder="1" applyAlignment="1">
      <alignment vertical="center"/>
    </xf>
    <xf numFmtId="188" fontId="19" fillId="0" borderId="0" xfId="1" applyNumberFormat="1" applyFont="1" applyBorder="1" applyAlignment="1">
      <alignment horizontal="right" vertical="center"/>
    </xf>
    <xf numFmtId="188" fontId="19" fillId="0" borderId="17" xfId="1" applyNumberFormat="1" applyFont="1" applyBorder="1" applyAlignment="1">
      <alignment horizontal="right" vertical="center"/>
    </xf>
    <xf numFmtId="38" fontId="19" fillId="0" borderId="35" xfId="1" applyFont="1" applyBorder="1" applyAlignment="1">
      <alignment vertical="center"/>
    </xf>
    <xf numFmtId="188" fontId="19" fillId="0" borderId="2" xfId="1" applyNumberFormat="1" applyFont="1" applyBorder="1" applyAlignment="1">
      <alignment vertical="center"/>
    </xf>
    <xf numFmtId="188" fontId="19" fillId="0" borderId="37" xfId="1" applyNumberFormat="1" applyFont="1" applyBorder="1" applyAlignment="1">
      <alignment vertical="center"/>
    </xf>
    <xf numFmtId="188" fontId="19" fillId="0" borderId="35" xfId="1" applyNumberFormat="1" applyFont="1" applyBorder="1" applyAlignment="1">
      <alignment vertical="center"/>
    </xf>
    <xf numFmtId="38" fontId="9" fillId="0" borderId="35" xfId="1" applyFont="1" applyBorder="1" applyAlignment="1">
      <alignment horizontal="center" vertical="center"/>
    </xf>
    <xf numFmtId="176" fontId="19" fillId="0" borderId="21" xfId="1" applyNumberFormat="1" applyFont="1" applyBorder="1" applyAlignment="1">
      <alignment vertical="center"/>
    </xf>
    <xf numFmtId="176" fontId="19" fillId="0" borderId="0" xfId="1" applyNumberFormat="1" applyFont="1" applyBorder="1" applyAlignment="1">
      <alignment vertical="center"/>
    </xf>
    <xf numFmtId="176" fontId="19" fillId="0" borderId="17" xfId="1" applyNumberFormat="1" applyFont="1" applyBorder="1" applyAlignment="1">
      <alignment vertical="center"/>
    </xf>
    <xf numFmtId="176" fontId="19" fillId="0" borderId="17" xfId="1" applyNumberFormat="1" applyFont="1" applyBorder="1" applyAlignment="1" applyProtection="1">
      <alignment vertical="center"/>
    </xf>
    <xf numFmtId="178" fontId="19" fillId="0" borderId="21" xfId="1" applyNumberFormat="1" applyFont="1" applyBorder="1" applyAlignment="1">
      <alignment vertical="center"/>
    </xf>
    <xf numFmtId="178" fontId="19" fillId="0" borderId="0" xfId="1" applyNumberFormat="1" applyFont="1" applyBorder="1" applyAlignment="1">
      <alignment vertical="center"/>
    </xf>
    <xf numFmtId="178" fontId="19" fillId="0" borderId="17" xfId="1" applyNumberFormat="1" applyFont="1" applyBorder="1" applyAlignment="1">
      <alignment vertical="center"/>
    </xf>
    <xf numFmtId="38" fontId="9" fillId="0" borderId="37" xfId="1" applyFont="1" applyBorder="1" applyAlignment="1">
      <alignment horizontal="center" vertical="center"/>
    </xf>
    <xf numFmtId="0" fontId="9" fillId="0" borderId="36" xfId="6" applyFont="1" applyBorder="1" applyAlignment="1">
      <alignment vertical="center"/>
    </xf>
    <xf numFmtId="0" fontId="9" fillId="0" borderId="6" xfId="6" applyFont="1" applyBorder="1" applyAlignment="1">
      <alignment vertical="center"/>
    </xf>
    <xf numFmtId="0" fontId="9" fillId="0" borderId="8" xfId="6" applyFont="1" applyBorder="1" applyAlignment="1">
      <alignment vertical="center"/>
    </xf>
    <xf numFmtId="0" fontId="9" fillId="0" borderId="37" xfId="1" applyNumberFormat="1" applyFont="1" applyBorder="1" applyAlignment="1">
      <alignment horizontal="center" vertical="center"/>
    </xf>
    <xf numFmtId="0" fontId="9" fillId="0" borderId="41" xfId="6" applyFont="1" applyBorder="1" applyAlignment="1">
      <alignment horizontal="centerContinuous" vertical="center"/>
    </xf>
    <xf numFmtId="0" fontId="9" fillId="0" borderId="1" xfId="6" applyFont="1" applyBorder="1" applyAlignment="1">
      <alignment horizontal="centerContinuous" vertical="center"/>
    </xf>
    <xf numFmtId="0" fontId="9" fillId="0" borderId="21" xfId="6" applyFont="1" applyBorder="1" applyAlignment="1">
      <alignment horizontal="center" vertical="center"/>
    </xf>
    <xf numFmtId="0" fontId="9" fillId="0" borderId="42" xfId="6" applyFont="1" applyBorder="1" applyAlignment="1">
      <alignment horizontal="centerContinuous" vertical="center"/>
    </xf>
    <xf numFmtId="0" fontId="25" fillId="0" borderId="0" xfId="0" applyFont="1" applyAlignment="1">
      <alignment horizontal="right"/>
    </xf>
    <xf numFmtId="189" fontId="9" fillId="0" borderId="0" xfId="6" applyNumberFormat="1" applyFont="1" applyAlignment="1">
      <alignment horizontal="center" vertical="center"/>
    </xf>
    <xf numFmtId="41" fontId="9" fillId="0" borderId="0" xfId="6" applyNumberFormat="1" applyFont="1" applyAlignment="1">
      <alignment horizontal="center" vertical="center"/>
    </xf>
    <xf numFmtId="42" fontId="9" fillId="0" borderId="0" xfId="6" applyNumberFormat="1" applyFont="1" applyAlignment="1">
      <alignment horizontal="center" vertical="center"/>
    </xf>
    <xf numFmtId="0" fontId="9" fillId="0" borderId="38" xfId="6" applyFont="1" applyBorder="1" applyAlignment="1">
      <alignment horizontal="center" vertical="center"/>
    </xf>
    <xf numFmtId="0" fontId="9" fillId="0" borderId="39" xfId="6" applyFont="1" applyBorder="1" applyAlignment="1">
      <alignment horizontal="center" vertical="center"/>
    </xf>
    <xf numFmtId="0" fontId="19" fillId="0" borderId="0" xfId="7" applyFont="1" applyAlignment="1">
      <alignment horizontal="left"/>
    </xf>
    <xf numFmtId="0" fontId="19" fillId="0" borderId="57" xfId="7" applyFont="1" applyBorder="1"/>
    <xf numFmtId="0" fontId="19" fillId="0" borderId="58" xfId="7" applyFont="1" applyBorder="1" applyAlignment="1">
      <alignment horizontal="center"/>
    </xf>
    <xf numFmtId="0" fontId="19" fillId="0" borderId="59" xfId="7" applyFont="1" applyBorder="1" applyAlignment="1">
      <alignment horizontal="center"/>
    </xf>
    <xf numFmtId="0" fontId="26" fillId="0" borderId="60" xfId="7" applyFont="1" applyBorder="1" applyAlignment="1">
      <alignment horizontal="distributed" wrapText="1"/>
    </xf>
    <xf numFmtId="0" fontId="19" fillId="0" borderId="61" xfId="7" applyFont="1" applyBorder="1" applyAlignment="1">
      <alignment horizontal="distributed" wrapText="1"/>
    </xf>
    <xf numFmtId="0" fontId="26" fillId="0" borderId="61" xfId="7" applyFont="1" applyBorder="1" applyAlignment="1">
      <alignment horizontal="distributed" wrapText="1"/>
    </xf>
    <xf numFmtId="58" fontId="27" fillId="0" borderId="61" xfId="7" applyNumberFormat="1" applyFont="1" applyBorder="1" applyAlignment="1">
      <alignment horizontal="center" shrinkToFit="1"/>
    </xf>
    <xf numFmtId="0" fontId="28" fillId="0" borderId="61" xfId="7" applyFont="1" applyBorder="1" applyAlignment="1">
      <alignment horizontal="distributed" vertical="center"/>
    </xf>
    <xf numFmtId="0" fontId="19" fillId="0" borderId="62" xfId="7" applyFont="1" applyBorder="1" applyAlignment="1">
      <alignment horizontal="distributed" wrapText="1"/>
    </xf>
    <xf numFmtId="0" fontId="19" fillId="0" borderId="0" xfId="7" applyFont="1"/>
    <xf numFmtId="0" fontId="19" fillId="0" borderId="35" xfId="7" applyFont="1" applyBorder="1" applyAlignment="1">
      <alignment horizontal="center" vertical="center"/>
    </xf>
    <xf numFmtId="38" fontId="26" fillId="0" borderId="2" xfId="1" applyFont="1" applyFill="1" applyBorder="1" applyAlignment="1">
      <alignment horizontal="right"/>
    </xf>
    <xf numFmtId="38" fontId="19" fillId="0" borderId="37" xfId="1" applyFont="1" applyFill="1" applyBorder="1"/>
    <xf numFmtId="38" fontId="26" fillId="0" borderId="37" xfId="1" applyFont="1" applyFill="1" applyBorder="1"/>
    <xf numFmtId="38" fontId="29" fillId="0" borderId="0" xfId="2" applyFont="1" applyFill="1" applyBorder="1" applyAlignment="1">
      <alignment horizontal="right"/>
    </xf>
    <xf numFmtId="38" fontId="1" fillId="0" borderId="37" xfId="1" applyFont="1" applyFill="1" applyBorder="1"/>
    <xf numFmtId="38" fontId="19" fillId="0" borderId="65" xfId="1" applyFont="1" applyFill="1" applyBorder="1"/>
    <xf numFmtId="38" fontId="26" fillId="0" borderId="21" xfId="1" applyFont="1" applyFill="1" applyBorder="1"/>
    <xf numFmtId="38" fontId="19" fillId="0" borderId="0" xfId="1" applyFont="1" applyFill="1" applyBorder="1"/>
    <xf numFmtId="38" fontId="26" fillId="0" borderId="0" xfId="1" applyFont="1" applyFill="1" applyBorder="1"/>
    <xf numFmtId="38" fontId="19" fillId="0" borderId="0" xfId="1" applyFont="1" applyFill="1" applyBorder="1" applyAlignment="1">
      <alignment horizontal="right"/>
    </xf>
    <xf numFmtId="38" fontId="1" fillId="0" borderId="0" xfId="1" applyFont="1" applyFill="1" applyBorder="1"/>
    <xf numFmtId="38" fontId="26" fillId="0" borderId="0" xfId="1" applyFont="1" applyFill="1" applyBorder="1" applyAlignment="1">
      <alignment horizontal="right"/>
    </xf>
    <xf numFmtId="38" fontId="19" fillId="0" borderId="67" xfId="1" applyFont="1" applyFill="1" applyBorder="1" applyAlignment="1">
      <alignment horizontal="right"/>
    </xf>
    <xf numFmtId="0" fontId="19" fillId="0" borderId="6" xfId="7" applyFont="1" applyBorder="1" applyAlignment="1">
      <alignment horizontal="center" vertical="center"/>
    </xf>
    <xf numFmtId="0" fontId="19" fillId="0" borderId="17" xfId="7" applyFont="1" applyBorder="1" applyAlignment="1">
      <alignment horizontal="center" vertical="center"/>
    </xf>
    <xf numFmtId="38" fontId="26" fillId="0" borderId="74" xfId="1" applyFont="1" applyFill="1" applyBorder="1"/>
    <xf numFmtId="38" fontId="19" fillId="0" borderId="75" xfId="1" applyFont="1" applyFill="1" applyBorder="1"/>
    <xf numFmtId="38" fontId="26" fillId="0" borderId="75" xfId="1" applyFont="1" applyFill="1" applyBorder="1"/>
    <xf numFmtId="38" fontId="29" fillId="0" borderId="75" xfId="2" applyFont="1" applyFill="1" applyBorder="1" applyAlignment="1">
      <alignment horizontal="right"/>
    </xf>
    <xf numFmtId="38" fontId="19" fillId="0" borderId="75" xfId="1" applyFont="1" applyFill="1" applyBorder="1" applyAlignment="1">
      <alignment horizontal="right"/>
    </xf>
    <xf numFmtId="38" fontId="1" fillId="0" borderId="75" xfId="1" applyFont="1" applyFill="1" applyBorder="1"/>
    <xf numFmtId="38" fontId="26" fillId="0" borderId="75" xfId="1" applyFont="1" applyFill="1" applyBorder="1" applyAlignment="1">
      <alignment horizontal="right"/>
    </xf>
    <xf numFmtId="38" fontId="19" fillId="0" borderId="76" xfId="1" applyFont="1" applyFill="1" applyBorder="1" applyAlignment="1">
      <alignment horizontal="right"/>
    </xf>
    <xf numFmtId="190" fontId="19" fillId="0" borderId="0" xfId="7" applyNumberFormat="1" applyFont="1" applyAlignment="1">
      <alignment horizontal="right"/>
    </xf>
    <xf numFmtId="0" fontId="16" fillId="0" borderId="0" xfId="6" applyFont="1" applyAlignment="1">
      <alignment vertical="center"/>
    </xf>
    <xf numFmtId="0" fontId="19" fillId="0" borderId="0" xfId="6" applyFont="1" applyAlignment="1">
      <alignment vertical="center"/>
    </xf>
    <xf numFmtId="0" fontId="23" fillId="0" borderId="0" xfId="6" applyFont="1" applyAlignment="1">
      <alignment vertical="center"/>
    </xf>
    <xf numFmtId="0" fontId="9" fillId="0" borderId="0" xfId="6" applyFont="1" applyAlignment="1">
      <alignment horizontal="left" vertical="center"/>
    </xf>
    <xf numFmtId="0" fontId="9" fillId="0" borderId="8" xfId="6" applyFont="1" applyBorder="1" applyAlignment="1">
      <alignment horizontal="distributed" vertical="center"/>
    </xf>
    <xf numFmtId="0" fontId="9" fillId="0" borderId="36" xfId="6" applyFont="1" applyBorder="1" applyAlignment="1">
      <alignment horizontal="distributed" vertical="center"/>
    </xf>
    <xf numFmtId="0" fontId="9" fillId="0" borderId="6" xfId="6" applyFont="1" applyBorder="1" applyAlignment="1">
      <alignment horizontal="distributed" vertical="center"/>
    </xf>
    <xf numFmtId="0" fontId="19" fillId="0" borderId="7" xfId="6" applyFont="1" applyBorder="1" applyAlignment="1">
      <alignment horizontal="center" vertical="center"/>
    </xf>
    <xf numFmtId="38" fontId="0" fillId="0" borderId="0" xfId="1" applyFont="1"/>
    <xf numFmtId="41" fontId="9" fillId="0" borderId="37" xfId="1" applyNumberFormat="1" applyFont="1" applyFill="1" applyBorder="1" applyAlignment="1">
      <alignment vertical="center"/>
    </xf>
    <xf numFmtId="41" fontId="23" fillId="0" borderId="37" xfId="1" applyNumberFormat="1" applyFont="1" applyFill="1" applyBorder="1" applyAlignment="1">
      <alignment vertical="center"/>
    </xf>
    <xf numFmtId="41" fontId="9" fillId="0" borderId="35" xfId="1" applyNumberFormat="1" applyFont="1" applyFill="1" applyBorder="1" applyAlignment="1">
      <alignment vertical="center"/>
    </xf>
    <xf numFmtId="0" fontId="19" fillId="0" borderId="42" xfId="6" applyFont="1" applyBorder="1" applyAlignment="1">
      <alignment horizontal="centerContinuous" vertical="center"/>
    </xf>
    <xf numFmtId="41" fontId="9" fillId="0" borderId="21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0" fontId="19" fillId="0" borderId="7" xfId="6" applyFont="1" applyBorder="1" applyAlignment="1">
      <alignment horizontal="centerContinuous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9" fillId="0" borderId="17" xfId="1" applyNumberFormat="1" applyFont="1" applyFill="1" applyBorder="1" applyAlignment="1">
      <alignment horizontal="right" vertical="center"/>
    </xf>
    <xf numFmtId="41" fontId="9" fillId="0" borderId="0" xfId="6" applyNumberFormat="1" applyFont="1" applyAlignment="1">
      <alignment vertical="center"/>
    </xf>
    <xf numFmtId="41" fontId="23" fillId="0" borderId="0" xfId="6" applyNumberFormat="1" applyFont="1" applyAlignment="1">
      <alignment vertical="center"/>
    </xf>
    <xf numFmtId="0" fontId="16" fillId="0" borderId="0" xfId="6" applyFont="1" applyAlignment="1">
      <alignment horizontal="left" vertical="center"/>
    </xf>
    <xf numFmtId="41" fontId="16" fillId="0" borderId="21" xfId="1" applyNumberFormat="1" applyFont="1" applyFill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41" fontId="16" fillId="0" borderId="0" xfId="1" applyNumberFormat="1" applyFont="1" applyFill="1" applyBorder="1" applyAlignment="1">
      <alignment horizontal="right" vertical="center"/>
    </xf>
    <xf numFmtId="41" fontId="30" fillId="0" borderId="0" xfId="1" applyNumberFormat="1" applyFont="1" applyFill="1" applyBorder="1" applyAlignment="1">
      <alignment horizontal="right" vertical="center"/>
    </xf>
    <xf numFmtId="41" fontId="16" fillId="0" borderId="17" xfId="1" applyNumberFormat="1" applyFont="1" applyFill="1" applyBorder="1" applyAlignment="1">
      <alignment vertical="center"/>
    </xf>
    <xf numFmtId="0" fontId="16" fillId="0" borderId="0" xfId="6" applyFont="1" applyAlignment="1">
      <alignment horizontal="right" vertical="center"/>
    </xf>
    <xf numFmtId="41" fontId="16" fillId="0" borderId="38" xfId="1" applyNumberFormat="1" applyFont="1" applyFill="1" applyBorder="1" applyAlignment="1">
      <alignment vertical="center"/>
    </xf>
    <xf numFmtId="41" fontId="16" fillId="0" borderId="39" xfId="1" applyNumberFormat="1" applyFont="1" applyFill="1" applyBorder="1" applyAlignment="1">
      <alignment vertical="center"/>
    </xf>
    <xf numFmtId="41" fontId="16" fillId="0" borderId="39" xfId="1" applyNumberFormat="1" applyFont="1" applyFill="1" applyBorder="1" applyAlignment="1">
      <alignment horizontal="right" vertical="center"/>
    </xf>
    <xf numFmtId="41" fontId="30" fillId="0" borderId="39" xfId="1" applyNumberFormat="1" applyFont="1" applyFill="1" applyBorder="1" applyAlignment="1">
      <alignment horizontal="right" vertical="center"/>
    </xf>
    <xf numFmtId="41" fontId="16" fillId="0" borderId="40" xfId="1" applyNumberFormat="1" applyFont="1" applyFill="1" applyBorder="1" applyAlignment="1">
      <alignment vertical="center"/>
    </xf>
    <xf numFmtId="191" fontId="19" fillId="0" borderId="0" xfId="6" applyNumberFormat="1" applyFont="1" applyAlignment="1">
      <alignment vertical="center"/>
    </xf>
    <xf numFmtId="41" fontId="19" fillId="0" borderId="0" xfId="1" applyNumberFormat="1" applyFont="1" applyAlignment="1">
      <alignment vertical="center"/>
    </xf>
    <xf numFmtId="0" fontId="19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20" fillId="0" borderId="37" xfId="6" applyFont="1" applyFill="1" applyBorder="1" applyAlignment="1">
      <alignment vertical="center"/>
    </xf>
    <xf numFmtId="0" fontId="20" fillId="0" borderId="12" xfId="6" applyFont="1" applyFill="1" applyBorder="1" applyAlignment="1">
      <alignment vertical="center"/>
    </xf>
    <xf numFmtId="0" fontId="20" fillId="0" borderId="77" xfId="6" applyFont="1" applyFill="1" applyBorder="1" applyAlignment="1">
      <alignment horizontal="center" vertical="center"/>
    </xf>
    <xf numFmtId="0" fontId="20" fillId="0" borderId="37" xfId="6" applyFont="1" applyFill="1" applyBorder="1" applyAlignment="1">
      <alignment horizontal="center" vertical="center"/>
    </xf>
    <xf numFmtId="0" fontId="20" fillId="0" borderId="77" xfId="6" applyFont="1" applyFill="1" applyBorder="1" applyAlignment="1">
      <alignment vertical="center"/>
    </xf>
    <xf numFmtId="0" fontId="20" fillId="0" borderId="33" xfId="6" applyFont="1" applyFill="1" applyBorder="1" applyAlignment="1">
      <alignment vertical="center"/>
    </xf>
    <xf numFmtId="0" fontId="20" fillId="0" borderId="78" xfId="6" applyFont="1" applyFill="1" applyBorder="1" applyAlignment="1">
      <alignment vertical="center"/>
    </xf>
    <xf numFmtId="0" fontId="20" fillId="0" borderId="0" xfId="6" applyFont="1" applyFill="1" applyBorder="1" applyAlignment="1">
      <alignment horizontal="center" vertical="center"/>
    </xf>
    <xf numFmtId="0" fontId="20" fillId="0" borderId="0" xfId="6" applyFont="1" applyFill="1" applyAlignment="1">
      <alignment vertical="center"/>
    </xf>
    <xf numFmtId="0" fontId="20" fillId="0" borderId="0" xfId="6" applyFont="1" applyFill="1" applyBorder="1" applyAlignment="1">
      <alignment horizontal="left" vertical="center"/>
    </xf>
    <xf numFmtId="0" fontId="20" fillId="0" borderId="28" xfId="6" applyFont="1" applyFill="1" applyBorder="1" applyAlignment="1">
      <alignment horizontal="center" vertical="center" wrapText="1"/>
    </xf>
    <xf numFmtId="0" fontId="20" fillId="0" borderId="79" xfId="6" applyFont="1" applyFill="1" applyBorder="1" applyAlignment="1">
      <alignment horizontal="center" vertical="center" wrapText="1"/>
    </xf>
    <xf numFmtId="0" fontId="20" fillId="0" borderId="26" xfId="6" applyFont="1" applyFill="1" applyBorder="1" applyAlignment="1">
      <alignment horizontal="center" vertical="center" wrapText="1"/>
    </xf>
    <xf numFmtId="0" fontId="20" fillId="0" borderId="27" xfId="6" applyFont="1" applyFill="1" applyBorder="1" applyAlignment="1">
      <alignment horizontal="center" vertical="center" wrapText="1"/>
    </xf>
    <xf numFmtId="0" fontId="31" fillId="0" borderId="27" xfId="6" applyFont="1" applyFill="1" applyBorder="1" applyAlignment="1">
      <alignment horizontal="center" vertical="center" wrapText="1"/>
    </xf>
    <xf numFmtId="0" fontId="31" fillId="0" borderId="28" xfId="6" applyFont="1" applyFill="1" applyBorder="1" applyAlignment="1">
      <alignment horizontal="center" vertical="center" wrapText="1"/>
    </xf>
    <xf numFmtId="0" fontId="20" fillId="0" borderId="53" xfId="6" applyFont="1" applyFill="1" applyBorder="1" applyAlignment="1">
      <alignment horizontal="center" vertical="center" wrapText="1"/>
    </xf>
    <xf numFmtId="0" fontId="20" fillId="0" borderId="81" xfId="6" applyFont="1" applyFill="1" applyBorder="1" applyAlignment="1">
      <alignment horizontal="center" vertical="center"/>
    </xf>
    <xf numFmtId="0" fontId="20" fillId="0" borderId="53" xfId="6" applyFont="1" applyFill="1" applyBorder="1" applyAlignment="1">
      <alignment horizontal="center" vertical="center"/>
    </xf>
    <xf numFmtId="0" fontId="20" fillId="0" borderId="79" xfId="6" applyFont="1" applyFill="1" applyBorder="1" applyAlignment="1">
      <alignment horizontal="center" vertical="center"/>
    </xf>
    <xf numFmtId="0" fontId="20" fillId="0" borderId="29" xfId="6" applyFont="1" applyFill="1" applyBorder="1" applyAlignment="1">
      <alignment vertical="center"/>
    </xf>
    <xf numFmtId="0" fontId="20" fillId="0" borderId="0" xfId="6" applyFont="1" applyFill="1" applyBorder="1" applyAlignment="1">
      <alignment vertical="center"/>
    </xf>
    <xf numFmtId="191" fontId="20" fillId="0" borderId="0" xfId="6" applyNumberFormat="1" applyFont="1" applyAlignment="1">
      <alignment vertical="center"/>
    </xf>
    <xf numFmtId="191" fontId="20" fillId="0" borderId="7" xfId="6" applyNumberFormat="1" applyFont="1" applyFill="1" applyBorder="1" applyAlignment="1">
      <alignment horizontal="center" vertical="center" wrapText="1" shrinkToFit="1"/>
    </xf>
    <xf numFmtId="191" fontId="20" fillId="0" borderId="81" xfId="6" applyNumberFormat="1" applyFont="1" applyFill="1" applyBorder="1" applyAlignment="1">
      <alignment horizontal="center" vertical="center" shrinkToFit="1"/>
    </xf>
    <xf numFmtId="191" fontId="20" fillId="0" borderId="79" xfId="6" applyNumberFormat="1" applyFont="1" applyFill="1" applyBorder="1" applyAlignment="1">
      <alignment vertical="center"/>
    </xf>
    <xf numFmtId="191" fontId="20" fillId="0" borderId="26" xfId="6" applyNumberFormat="1" applyFont="1" applyFill="1" applyBorder="1" applyAlignment="1">
      <alignment vertical="center"/>
    </xf>
    <xf numFmtId="191" fontId="20" fillId="0" borderId="27" xfId="6" applyNumberFormat="1" applyFont="1" applyFill="1" applyBorder="1" applyAlignment="1">
      <alignment vertical="center"/>
    </xf>
    <xf numFmtId="191" fontId="20" fillId="0" borderId="28" xfId="6" applyNumberFormat="1" applyFont="1" applyFill="1" applyBorder="1" applyAlignment="1">
      <alignment vertical="center"/>
    </xf>
    <xf numFmtId="191" fontId="20" fillId="0" borderId="27" xfId="6" applyNumberFormat="1" applyFont="1" applyFill="1" applyBorder="1" applyAlignment="1">
      <alignment horizontal="right" vertical="center"/>
    </xf>
    <xf numFmtId="191" fontId="20" fillId="0" borderId="53" xfId="6" applyNumberFormat="1" applyFont="1" applyFill="1" applyBorder="1" applyAlignment="1">
      <alignment horizontal="right" vertical="center"/>
    </xf>
    <xf numFmtId="191" fontId="20" fillId="0" borderId="53" xfId="6" applyNumberFormat="1" applyFont="1" applyFill="1" applyBorder="1" applyAlignment="1">
      <alignment vertical="center"/>
    </xf>
    <xf numFmtId="191" fontId="20" fillId="0" borderId="26" xfId="6" applyNumberFormat="1" applyFont="1" applyFill="1" applyBorder="1" applyAlignment="1">
      <alignment horizontal="center" vertical="center"/>
    </xf>
    <xf numFmtId="191" fontId="20" fillId="0" borderId="53" xfId="6" applyNumberFormat="1" applyFont="1" applyFill="1" applyBorder="1" applyAlignment="1">
      <alignment horizontal="center" vertical="center" shrinkToFit="1"/>
    </xf>
    <xf numFmtId="191" fontId="20" fillId="0" borderId="26" xfId="6" applyNumberFormat="1" applyFont="1" applyFill="1" applyBorder="1" applyAlignment="1">
      <alignment horizontal="right" vertical="center"/>
    </xf>
    <xf numFmtId="191" fontId="20" fillId="0" borderId="79" xfId="6" applyNumberFormat="1" applyFont="1" applyFill="1" applyBorder="1" applyAlignment="1">
      <alignment horizontal="center" vertical="center" shrinkToFit="1"/>
    </xf>
    <xf numFmtId="191" fontId="20" fillId="0" borderId="29" xfId="6" applyNumberFormat="1" applyFont="1" applyFill="1" applyBorder="1" applyAlignment="1">
      <alignment vertical="center"/>
    </xf>
    <xf numFmtId="191" fontId="20" fillId="0" borderId="0" xfId="6" applyNumberFormat="1" applyFont="1" applyFill="1" applyBorder="1" applyAlignment="1">
      <alignment vertical="center"/>
    </xf>
    <xf numFmtId="0" fontId="20" fillId="0" borderId="49" xfId="6" applyFont="1" applyFill="1" applyBorder="1" applyAlignment="1">
      <alignment horizontal="distributed" vertical="center"/>
    </xf>
    <xf numFmtId="0" fontId="20" fillId="0" borderId="0" xfId="6" applyFont="1" applyFill="1" applyBorder="1" applyAlignment="1">
      <alignment horizontal="distributed" vertical="center"/>
    </xf>
    <xf numFmtId="0" fontId="20" fillId="0" borderId="80" xfId="6" applyFont="1" applyFill="1" applyBorder="1" applyAlignment="1">
      <alignment horizontal="distributed" vertical="center"/>
    </xf>
    <xf numFmtId="0" fontId="20" fillId="0" borderId="83" xfId="6" applyFont="1" applyFill="1" applyBorder="1" applyAlignment="1">
      <alignment horizontal="distributed" vertical="center"/>
    </xf>
    <xf numFmtId="0" fontId="20" fillId="0" borderId="49" xfId="6" applyFont="1" applyFill="1" applyBorder="1" applyAlignment="1">
      <alignment horizontal="distributed" vertical="center" wrapText="1"/>
    </xf>
    <xf numFmtId="0" fontId="20" fillId="0" borderId="48" xfId="6" applyFont="1" applyFill="1" applyBorder="1" applyAlignment="1">
      <alignment horizontal="distributed" vertical="center" wrapText="1"/>
    </xf>
    <xf numFmtId="0" fontId="20" fillId="0" borderId="83" xfId="6" applyFont="1" applyFill="1" applyBorder="1" applyAlignment="1">
      <alignment horizontal="distributed" vertical="center" wrapText="1"/>
    </xf>
    <xf numFmtId="0" fontId="20" fillId="0" borderId="80" xfId="6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vertical="center" shrinkToFit="1"/>
    </xf>
    <xf numFmtId="0" fontId="20" fillId="0" borderId="84" xfId="6" applyFont="1" applyFill="1" applyBorder="1" applyAlignment="1">
      <alignment horizontal="distributed" vertical="center"/>
    </xf>
    <xf numFmtId="0" fontId="20" fillId="0" borderId="17" xfId="6" applyFont="1" applyFill="1" applyBorder="1" applyAlignment="1">
      <alignment vertical="center"/>
    </xf>
    <xf numFmtId="41" fontId="20" fillId="0" borderId="0" xfId="1" applyNumberFormat="1" applyFont="1" applyAlignment="1">
      <alignment vertical="center"/>
    </xf>
    <xf numFmtId="41" fontId="20" fillId="0" borderId="49" xfId="1" applyNumberFormat="1" applyFont="1" applyFill="1" applyBorder="1" applyAlignment="1">
      <alignment vertical="center"/>
    </xf>
    <xf numFmtId="41" fontId="20" fillId="0" borderId="0" xfId="1" applyNumberFormat="1" applyFont="1" applyFill="1" applyBorder="1" applyAlignment="1">
      <alignment vertical="center"/>
    </xf>
    <xf numFmtId="41" fontId="20" fillId="0" borderId="80" xfId="1" applyNumberFormat="1" applyFont="1" applyFill="1" applyBorder="1" applyAlignment="1">
      <alignment vertical="center"/>
    </xf>
    <xf numFmtId="41" fontId="20" fillId="0" borderId="83" xfId="1" applyNumberFormat="1" applyFont="1" applyFill="1" applyBorder="1" applyAlignment="1">
      <alignment vertical="center"/>
    </xf>
    <xf numFmtId="41" fontId="20" fillId="0" borderId="83" xfId="1" applyNumberFormat="1" applyFont="1" applyFill="1" applyBorder="1" applyAlignment="1">
      <alignment horizontal="center" vertical="center"/>
    </xf>
    <xf numFmtId="191" fontId="20" fillId="0" borderId="83" xfId="1" applyNumberFormat="1" applyFont="1" applyFill="1" applyBorder="1" applyAlignment="1">
      <alignment vertical="center"/>
    </xf>
    <xf numFmtId="191" fontId="20" fillId="0" borderId="49" xfId="1" applyNumberFormat="1" applyFont="1" applyFill="1" applyBorder="1" applyAlignment="1">
      <alignment vertical="center"/>
    </xf>
    <xf numFmtId="191" fontId="20" fillId="0" borderId="49" xfId="1" applyNumberFormat="1" applyFont="1" applyFill="1" applyBorder="1" applyAlignment="1">
      <alignment vertical="center" wrapText="1"/>
    </xf>
    <xf numFmtId="191" fontId="20" fillId="0" borderId="85" xfId="1" applyNumberFormat="1" applyFont="1" applyFill="1" applyBorder="1" applyAlignment="1">
      <alignment horizontal="left" vertical="center" wrapText="1" indent="1"/>
    </xf>
    <xf numFmtId="191" fontId="20" fillId="0" borderId="83" xfId="1" applyNumberFormat="1" applyFont="1" applyFill="1" applyBorder="1" applyAlignment="1">
      <alignment horizontal="center" vertical="center" wrapText="1"/>
    </xf>
    <xf numFmtId="41" fontId="20" fillId="0" borderId="84" xfId="1" applyNumberFormat="1" applyFont="1" applyFill="1" applyBorder="1" applyAlignment="1">
      <alignment vertical="center"/>
    </xf>
    <xf numFmtId="41" fontId="20" fillId="0" borderId="17" xfId="1" applyNumberFormat="1" applyFont="1" applyFill="1" applyBorder="1" applyAlignment="1">
      <alignment vertical="center"/>
    </xf>
    <xf numFmtId="0" fontId="20" fillId="0" borderId="49" xfId="6" applyFont="1" applyFill="1" applyBorder="1" applyAlignment="1">
      <alignment vertical="center"/>
    </xf>
    <xf numFmtId="0" fontId="20" fillId="0" borderId="80" xfId="6" applyFont="1" applyFill="1" applyBorder="1" applyAlignment="1">
      <alignment vertical="center"/>
    </xf>
    <xf numFmtId="0" fontId="20" fillId="0" borderId="83" xfId="6" applyFont="1" applyFill="1" applyBorder="1" applyAlignment="1">
      <alignment vertical="center"/>
    </xf>
    <xf numFmtId="0" fontId="20" fillId="0" borderId="83" xfId="6" applyFont="1" applyFill="1" applyBorder="1" applyAlignment="1">
      <alignment horizontal="center" vertical="center"/>
    </xf>
    <xf numFmtId="0" fontId="20" fillId="0" borderId="45" xfId="6" applyFont="1" applyFill="1" applyBorder="1" applyAlignment="1">
      <alignment vertical="center"/>
    </xf>
    <xf numFmtId="0" fontId="20" fillId="0" borderId="86" xfId="6" applyFont="1" applyFill="1" applyBorder="1" applyAlignment="1">
      <alignment vertical="center" shrinkToFit="1"/>
    </xf>
    <xf numFmtId="0" fontId="20" fillId="0" borderId="84" xfId="6" applyFont="1" applyFill="1" applyBorder="1" applyAlignment="1">
      <alignment horizontal="left" vertical="center"/>
    </xf>
    <xf numFmtId="41" fontId="20" fillId="0" borderId="7" xfId="6" applyNumberFormat="1" applyFont="1" applyFill="1" applyBorder="1" applyAlignment="1">
      <alignment horizontal="center" vertical="center"/>
    </xf>
    <xf numFmtId="41" fontId="20" fillId="0" borderId="81" xfId="6" applyNumberFormat="1" applyFont="1" applyFill="1" applyBorder="1" applyAlignment="1">
      <alignment horizontal="center" vertical="center"/>
    </xf>
    <xf numFmtId="41" fontId="20" fillId="0" borderId="79" xfId="6" applyNumberFormat="1" applyFont="1" applyFill="1" applyBorder="1" applyAlignment="1">
      <alignment vertical="center"/>
    </xf>
    <xf numFmtId="41" fontId="20" fillId="0" borderId="26" xfId="6" applyNumberFormat="1" applyFont="1" applyFill="1" applyBorder="1" applyAlignment="1">
      <alignment vertical="center"/>
    </xf>
    <xf numFmtId="41" fontId="20" fillId="0" borderId="26" xfId="6" applyNumberFormat="1" applyFont="1" applyFill="1" applyBorder="1" applyAlignment="1">
      <alignment horizontal="center" vertical="center"/>
    </xf>
    <xf numFmtId="41" fontId="20" fillId="0" borderId="27" xfId="6" applyNumberFormat="1" applyFont="1" applyFill="1" applyBorder="1" applyAlignment="1">
      <alignment vertical="center"/>
    </xf>
    <xf numFmtId="41" fontId="20" fillId="0" borderId="28" xfId="6" applyNumberFormat="1" applyFont="1" applyFill="1" applyBorder="1" applyAlignment="1">
      <alignment vertical="center"/>
    </xf>
    <xf numFmtId="41" fontId="20" fillId="0" borderId="27" xfId="6" applyNumberFormat="1" applyFont="1" applyFill="1" applyBorder="1" applyAlignment="1">
      <alignment horizontal="center" vertical="center"/>
    </xf>
    <xf numFmtId="41" fontId="20" fillId="0" borderId="79" xfId="6" applyNumberFormat="1" applyFont="1" applyFill="1" applyBorder="1" applyAlignment="1">
      <alignment horizontal="center" vertical="center"/>
    </xf>
    <xf numFmtId="41" fontId="20" fillId="0" borderId="53" xfId="6" applyNumberFormat="1" applyFont="1" applyFill="1" applyBorder="1" applyAlignment="1">
      <alignment horizontal="center" vertical="center"/>
    </xf>
    <xf numFmtId="41" fontId="20" fillId="0" borderId="53" xfId="6" applyNumberFormat="1" applyFont="1" applyFill="1" applyBorder="1" applyAlignment="1">
      <alignment vertical="center"/>
    </xf>
    <xf numFmtId="41" fontId="20" fillId="0" borderId="53" xfId="6" applyNumberFormat="1" applyFont="1" applyFill="1" applyBorder="1" applyAlignment="1">
      <alignment horizontal="right" vertical="center"/>
    </xf>
    <xf numFmtId="41" fontId="20" fillId="0" borderId="26" xfId="6" applyNumberFormat="1" applyFont="1" applyFill="1" applyBorder="1" applyAlignment="1">
      <alignment horizontal="right" vertical="center"/>
    </xf>
    <xf numFmtId="41" fontId="20" fillId="0" borderId="27" xfId="6" applyNumberFormat="1" applyFont="1" applyFill="1" applyBorder="1" applyAlignment="1">
      <alignment horizontal="right" vertical="center"/>
    </xf>
    <xf numFmtId="41" fontId="20" fillId="0" borderId="29" xfId="6" applyNumberFormat="1" applyFont="1" applyFill="1" applyBorder="1" applyAlignment="1">
      <alignment vertical="center"/>
    </xf>
    <xf numFmtId="41" fontId="32" fillId="0" borderId="0" xfId="6" applyNumberFormat="1" applyFont="1" applyFill="1" applyBorder="1" applyAlignment="1">
      <alignment vertical="center"/>
    </xf>
    <xf numFmtId="41" fontId="20" fillId="0" borderId="39" xfId="6" applyNumberFormat="1" applyFont="1" applyFill="1" applyBorder="1" applyAlignment="1">
      <alignment horizontal="center" vertical="center"/>
    </xf>
    <xf numFmtId="41" fontId="20" fillId="0" borderId="87" xfId="6" applyNumberFormat="1" applyFont="1" applyFill="1" applyBorder="1" applyAlignment="1">
      <alignment horizontal="center" vertical="center"/>
    </xf>
    <xf numFmtId="41" fontId="20" fillId="0" borderId="39" xfId="6" applyNumberFormat="1" applyFont="1" applyFill="1" applyBorder="1" applyAlignment="1">
      <alignment vertical="center"/>
    </xf>
    <xf numFmtId="41" fontId="20" fillId="0" borderId="88" xfId="6" applyNumberFormat="1" applyFont="1" applyFill="1" applyBorder="1" applyAlignment="1">
      <alignment vertical="center"/>
    </xf>
    <xf numFmtId="41" fontId="20" fillId="0" borderId="88" xfId="6" applyNumberFormat="1" applyFont="1" applyFill="1" applyBorder="1" applyAlignment="1">
      <alignment horizontal="center" vertical="center"/>
    </xf>
    <xf numFmtId="41" fontId="20" fillId="0" borderId="50" xfId="6" applyNumberFormat="1" applyFont="1" applyFill="1" applyBorder="1" applyAlignment="1">
      <alignment vertical="center"/>
    </xf>
    <xf numFmtId="41" fontId="20" fillId="0" borderId="50" xfId="6" applyNumberFormat="1" applyFont="1" applyFill="1" applyBorder="1" applyAlignment="1">
      <alignment horizontal="center" vertical="center"/>
    </xf>
    <xf numFmtId="41" fontId="20" fillId="0" borderId="89" xfId="6" applyNumberFormat="1" applyFont="1" applyFill="1" applyBorder="1" applyAlignment="1">
      <alignment vertical="center"/>
    </xf>
    <xf numFmtId="41" fontId="20" fillId="0" borderId="88" xfId="6" applyNumberFormat="1" applyFont="1" applyFill="1" applyBorder="1" applyAlignment="1">
      <alignment horizontal="right" vertical="center"/>
    </xf>
    <xf numFmtId="41" fontId="20" fillId="0" borderId="90" xfId="6" applyNumberFormat="1" applyFont="1" applyFill="1" applyBorder="1" applyAlignment="1">
      <alignment horizontal="center" vertical="center"/>
    </xf>
    <xf numFmtId="41" fontId="20" fillId="0" borderId="50" xfId="6" applyNumberFormat="1" applyFont="1" applyFill="1" applyBorder="1" applyAlignment="1">
      <alignment horizontal="right" vertical="center"/>
    </xf>
    <xf numFmtId="41" fontId="20" fillId="0" borderId="15" xfId="6" applyNumberFormat="1" applyFont="1" applyFill="1" applyBorder="1" applyAlignment="1">
      <alignment horizontal="center" vertical="center"/>
    </xf>
    <xf numFmtId="41" fontId="20" fillId="0" borderId="40" xfId="6" applyNumberFormat="1" applyFont="1" applyFill="1" applyBorder="1" applyAlignment="1">
      <alignment vertical="center"/>
    </xf>
    <xf numFmtId="41" fontId="20" fillId="0" borderId="0" xfId="6" applyNumberFormat="1" applyFont="1" applyFill="1" applyBorder="1" applyAlignment="1">
      <alignment horizontal="right" vertical="center"/>
    </xf>
    <xf numFmtId="0" fontId="19" fillId="0" borderId="37" xfId="6" applyFont="1" applyBorder="1" applyAlignment="1">
      <alignment vertical="center"/>
    </xf>
    <xf numFmtId="0" fontId="19" fillId="0" borderId="0" xfId="6" applyFont="1" applyBorder="1" applyAlignment="1">
      <alignment vertical="center"/>
    </xf>
    <xf numFmtId="0" fontId="36" fillId="0" borderId="0" xfId="0" applyFont="1" applyAlignment="1">
      <alignment vertical="center"/>
    </xf>
    <xf numFmtId="49" fontId="38" fillId="0" borderId="0" xfId="0" applyNumberFormat="1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49" fontId="38" fillId="0" borderId="0" xfId="0" applyNumberFormat="1" applyFont="1" applyBorder="1" applyAlignment="1">
      <alignment horizontal="left" vertical="center"/>
    </xf>
    <xf numFmtId="0" fontId="38" fillId="0" borderId="0" xfId="0" applyFont="1" applyBorder="1" applyAlignment="1">
      <alignment vertical="center" shrinkToFit="1"/>
    </xf>
    <xf numFmtId="49" fontId="40" fillId="0" borderId="0" xfId="8" applyNumberFormat="1" applyBorder="1" applyAlignment="1">
      <alignment horizontal="right" vertical="center"/>
    </xf>
    <xf numFmtId="0" fontId="40" fillId="0" borderId="0" xfId="8" applyBorder="1" applyAlignment="1">
      <alignment vertical="center"/>
    </xf>
    <xf numFmtId="0" fontId="40" fillId="0" borderId="0" xfId="8" applyBorder="1" applyAlignment="1">
      <alignment vertical="center" shrinkToFit="1"/>
    </xf>
    <xf numFmtId="0" fontId="10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wrapText="1" shrinkToFit="1"/>
    </xf>
    <xf numFmtId="0" fontId="11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21" xfId="0" applyFont="1" applyFill="1" applyBorder="1" applyAlignment="1">
      <alignment wrapText="1"/>
    </xf>
    <xf numFmtId="0" fontId="0" fillId="0" borderId="21" xfId="0" applyBorder="1" applyAlignment="1"/>
    <xf numFmtId="0" fontId="0" fillId="0" borderId="0" xfId="0" applyAlignment="1"/>
    <xf numFmtId="0" fontId="8" fillId="0" borderId="0" xfId="0" applyFont="1" applyFill="1" applyAlignment="1">
      <alignment horizontal="center"/>
    </xf>
    <xf numFmtId="0" fontId="8" fillId="0" borderId="0" xfId="6" applyFont="1" applyAlignment="1">
      <alignment horizontal="center" vertical="center"/>
    </xf>
    <xf numFmtId="38" fontId="19" fillId="0" borderId="8" xfId="1" applyFont="1" applyBorder="1" applyAlignment="1">
      <alignment horizontal="center" vertical="center" wrapText="1"/>
    </xf>
    <xf numFmtId="38" fontId="19" fillId="0" borderId="6" xfId="1" applyFont="1" applyBorder="1" applyAlignment="1">
      <alignment horizontal="center" vertical="center" wrapText="1"/>
    </xf>
    <xf numFmtId="38" fontId="8" fillId="0" borderId="0" xfId="1" applyFont="1" applyAlignment="1">
      <alignment horizontal="center" vertical="center"/>
    </xf>
    <xf numFmtId="38" fontId="19" fillId="0" borderId="1" xfId="1" applyFont="1" applyBorder="1" applyAlignment="1">
      <alignment horizontal="center" vertical="center"/>
    </xf>
    <xf numFmtId="38" fontId="19" fillId="0" borderId="41" xfId="1" applyFont="1" applyBorder="1" applyAlignment="1">
      <alignment horizontal="center" vertical="center"/>
    </xf>
    <xf numFmtId="38" fontId="19" fillId="0" borderId="42" xfId="1" applyFont="1" applyBorder="1" applyAlignment="1">
      <alignment horizontal="center" vertical="center"/>
    </xf>
    <xf numFmtId="38" fontId="19" fillId="0" borderId="7" xfId="1" applyFont="1" applyBorder="1" applyAlignment="1">
      <alignment horizontal="center" vertical="center"/>
    </xf>
    <xf numFmtId="38" fontId="16" fillId="0" borderId="35" xfId="1" applyFont="1" applyFill="1" applyBorder="1" applyAlignment="1">
      <alignment horizontal="left" vertical="center" wrapText="1"/>
    </xf>
    <xf numFmtId="38" fontId="16" fillId="0" borderId="17" xfId="1" applyFont="1" applyFill="1" applyBorder="1" applyAlignment="1">
      <alignment horizontal="left" vertical="center" wrapText="1"/>
    </xf>
    <xf numFmtId="38" fontId="16" fillId="0" borderId="8" xfId="1" applyFont="1" applyFill="1" applyBorder="1" applyAlignment="1">
      <alignment horizontal="center" vertical="center" wrapText="1"/>
    </xf>
    <xf numFmtId="38" fontId="16" fillId="0" borderId="6" xfId="1" applyFont="1" applyFill="1" applyBorder="1" applyAlignment="1">
      <alignment horizontal="center" vertical="center" wrapText="1"/>
    </xf>
    <xf numFmtId="38" fontId="16" fillId="0" borderId="7" xfId="1" applyFont="1" applyFill="1" applyBorder="1" applyAlignment="1">
      <alignment horizontal="center" vertical="center"/>
    </xf>
    <xf numFmtId="38" fontId="21" fillId="0" borderId="0" xfId="1" applyFont="1" applyFill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38" fontId="16" fillId="0" borderId="2" xfId="1" applyFont="1" applyFill="1" applyBorder="1" applyAlignment="1">
      <alignment horizontal="center" vertical="center" wrapText="1"/>
    </xf>
    <xf numFmtId="38" fontId="16" fillId="0" borderId="38" xfId="1" applyFont="1" applyFill="1" applyBorder="1" applyAlignment="1">
      <alignment horizontal="center" vertical="center"/>
    </xf>
    <xf numFmtId="38" fontId="16" fillId="0" borderId="35" xfId="1" applyFont="1" applyFill="1" applyBorder="1" applyAlignment="1">
      <alignment horizontal="center" vertical="center"/>
    </xf>
    <xf numFmtId="38" fontId="16" fillId="0" borderId="40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38" fontId="16" fillId="0" borderId="42" xfId="1" applyFont="1" applyFill="1" applyBorder="1" applyAlignment="1">
      <alignment horizontal="center" vertical="center"/>
    </xf>
    <xf numFmtId="38" fontId="16" fillId="0" borderId="41" xfId="1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186" fontId="9" fillId="0" borderId="51" xfId="6" applyNumberFormat="1" applyFont="1" applyBorder="1" applyAlignment="1">
      <alignment horizontal="center" vertical="center" textRotation="255"/>
    </xf>
    <xf numFmtId="186" fontId="9" fillId="0" borderId="4" xfId="6" applyNumberFormat="1" applyFont="1" applyBorder="1" applyAlignment="1">
      <alignment horizontal="center" vertical="center" textRotation="255"/>
    </xf>
    <xf numFmtId="186" fontId="9" fillId="0" borderId="5" xfId="6" applyNumberFormat="1" applyFont="1" applyBorder="1" applyAlignment="1">
      <alignment horizontal="center" vertical="center" textRotation="255"/>
    </xf>
    <xf numFmtId="0" fontId="9" fillId="0" borderId="25" xfId="6" applyFont="1" applyBorder="1" applyAlignment="1">
      <alignment horizontal="center" vertical="center"/>
    </xf>
    <xf numFmtId="0" fontId="9" fillId="0" borderId="28" xfId="6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 textRotation="255"/>
    </xf>
    <xf numFmtId="0" fontId="9" fillId="0" borderId="4" xfId="6" applyFont="1" applyBorder="1" applyAlignment="1">
      <alignment horizontal="center" vertical="center" textRotation="255"/>
    </xf>
    <xf numFmtId="0" fontId="9" fillId="0" borderId="5" xfId="6" applyFont="1" applyBorder="1" applyAlignment="1">
      <alignment horizontal="center" vertical="center" textRotation="255"/>
    </xf>
    <xf numFmtId="0" fontId="9" fillId="0" borderId="2" xfId="6" applyFont="1" applyBorder="1" applyAlignment="1">
      <alignment horizontal="center" vertical="center"/>
    </xf>
    <xf numFmtId="0" fontId="1" fillId="0" borderId="35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0" fontId="9" fillId="0" borderId="2" xfId="6" applyFont="1" applyBorder="1" applyAlignment="1">
      <alignment horizontal="right" vertical="center"/>
    </xf>
    <xf numFmtId="0" fontId="9" fillId="0" borderId="38" xfId="6" applyFont="1" applyBorder="1" applyAlignment="1">
      <alignment horizontal="right" vertical="center"/>
    </xf>
    <xf numFmtId="0" fontId="9" fillId="0" borderId="1" xfId="6" applyFont="1" applyBorder="1" applyAlignment="1">
      <alignment horizontal="center" vertical="center"/>
    </xf>
    <xf numFmtId="186" fontId="9" fillId="0" borderId="7" xfId="6" applyNumberFormat="1" applyFont="1" applyFill="1" applyBorder="1" applyAlignment="1">
      <alignment horizontal="center" vertical="center" textRotation="255"/>
    </xf>
    <xf numFmtId="0" fontId="9" fillId="0" borderId="7" xfId="6" applyFont="1" applyFill="1" applyBorder="1" applyAlignment="1">
      <alignment horizontal="center" vertical="center" textRotation="255"/>
    </xf>
    <xf numFmtId="0" fontId="9" fillId="0" borderId="35" xfId="6" applyFont="1" applyFill="1" applyBorder="1" applyAlignment="1">
      <alignment horizontal="left" vertical="center"/>
    </xf>
    <xf numFmtId="0" fontId="9" fillId="0" borderId="40" xfId="6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7" xfId="1" applyFont="1" applyBorder="1" applyAlignment="1">
      <alignment horizontal="center" vertical="center" shrinkToFit="1"/>
    </xf>
    <xf numFmtId="38" fontId="9" fillId="0" borderId="8" xfId="1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0" fontId="1" fillId="0" borderId="37" xfId="3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38" xfId="1" applyFont="1" applyFill="1" applyBorder="1" applyAlignment="1">
      <alignment horizontal="center" vertical="center"/>
    </xf>
    <xf numFmtId="0" fontId="1" fillId="0" borderId="40" xfId="3" applyFill="1" applyBorder="1" applyAlignment="1">
      <alignment horizontal="center" vertical="center"/>
    </xf>
    <xf numFmtId="38" fontId="9" fillId="0" borderId="35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0" fontId="9" fillId="0" borderId="42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wrapText="1"/>
    </xf>
    <xf numFmtId="0" fontId="19" fillId="0" borderId="8" xfId="6" applyFont="1" applyBorder="1" applyAlignment="1">
      <alignment horizontal="center" vertical="center" wrapText="1"/>
    </xf>
    <xf numFmtId="0" fontId="19" fillId="0" borderId="36" xfId="6" applyFont="1" applyBorder="1" applyAlignment="1">
      <alignment horizontal="center" vertical="center" wrapText="1"/>
    </xf>
    <xf numFmtId="0" fontId="19" fillId="0" borderId="6" xfId="6" applyFont="1" applyBorder="1" applyAlignment="1">
      <alignment horizontal="center" vertical="center" wrapText="1"/>
    </xf>
    <xf numFmtId="0" fontId="27" fillId="0" borderId="63" xfId="7" applyFont="1" applyBorder="1" applyAlignment="1">
      <alignment horizontal="left" vertical="top" wrapText="1"/>
    </xf>
    <xf numFmtId="0" fontId="19" fillId="0" borderId="64" xfId="7" applyFont="1" applyBorder="1" applyAlignment="1">
      <alignment horizontal="center" vertical="center"/>
    </xf>
    <xf numFmtId="0" fontId="19" fillId="0" borderId="37" xfId="7" applyFont="1" applyBorder="1" applyAlignment="1">
      <alignment horizontal="center" vertical="center"/>
    </xf>
    <xf numFmtId="0" fontId="19" fillId="0" borderId="35" xfId="7" applyFont="1" applyBorder="1" applyAlignment="1">
      <alignment horizontal="center" vertical="center"/>
    </xf>
    <xf numFmtId="0" fontId="19" fillId="0" borderId="69" xfId="7" applyFont="1" applyBorder="1" applyAlignment="1">
      <alignment horizontal="center" vertical="center"/>
    </xf>
    <xf numFmtId="0" fontId="19" fillId="0" borderId="36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69" xfId="7" applyFont="1" applyBorder="1" applyAlignment="1">
      <alignment horizontal="center" vertical="center" wrapText="1"/>
    </xf>
    <xf numFmtId="0" fontId="19" fillId="0" borderId="71" xfId="7" applyFont="1" applyBorder="1" applyAlignment="1">
      <alignment horizontal="center" vertical="center" wrapText="1"/>
    </xf>
    <xf numFmtId="0" fontId="19" fillId="0" borderId="72" xfId="7" applyFont="1" applyBorder="1" applyAlignment="1">
      <alignment horizontal="center" vertical="center" wrapText="1"/>
    </xf>
    <xf numFmtId="0" fontId="19" fillId="0" borderId="73" xfId="7" applyFont="1" applyBorder="1" applyAlignment="1">
      <alignment horizontal="center" vertical="center" wrapText="1"/>
    </xf>
    <xf numFmtId="0" fontId="19" fillId="0" borderId="39" xfId="7" applyFont="1" applyBorder="1" applyAlignment="1">
      <alignment horizontal="center" vertical="center"/>
    </xf>
    <xf numFmtId="0" fontId="19" fillId="0" borderId="40" xfId="7" applyFont="1" applyBorder="1" applyAlignment="1">
      <alignment horizontal="center" vertical="center"/>
    </xf>
    <xf numFmtId="0" fontId="8" fillId="0" borderId="0" xfId="7" quotePrefix="1" applyFont="1" applyAlignment="1">
      <alignment horizontal="center"/>
    </xf>
    <xf numFmtId="0" fontId="19" fillId="0" borderId="66" xfId="7" applyFont="1" applyBorder="1" applyAlignment="1">
      <alignment horizontal="center" vertical="center"/>
    </xf>
    <xf numFmtId="0" fontId="19" fillId="0" borderId="68" xfId="7" applyFont="1" applyBorder="1" applyAlignment="1">
      <alignment horizontal="center" vertical="center"/>
    </xf>
    <xf numFmtId="0" fontId="19" fillId="0" borderId="64" xfId="7" applyFont="1" applyBorder="1" applyAlignment="1">
      <alignment horizontal="center"/>
    </xf>
    <xf numFmtId="0" fontId="19" fillId="0" borderId="70" xfId="7" applyFont="1" applyBorder="1" applyAlignment="1">
      <alignment horizontal="center"/>
    </xf>
    <xf numFmtId="0" fontId="19" fillId="0" borderId="1" xfId="7" applyFont="1" applyBorder="1" applyAlignment="1">
      <alignment horizontal="center" vertical="center"/>
    </xf>
    <xf numFmtId="0" fontId="19" fillId="0" borderId="41" xfId="7" applyFont="1" applyBorder="1" applyAlignment="1">
      <alignment horizontal="center" vertical="center"/>
    </xf>
    <xf numFmtId="0" fontId="19" fillId="0" borderId="42" xfId="7" applyFont="1" applyBorder="1" applyAlignment="1">
      <alignment horizontal="center" vertical="center"/>
    </xf>
    <xf numFmtId="0" fontId="19" fillId="0" borderId="21" xfId="6" applyFont="1" applyBorder="1" applyAlignment="1">
      <alignment horizontal="center" vertical="center"/>
    </xf>
    <xf numFmtId="0" fontId="19" fillId="0" borderId="38" xfId="6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/>
    </xf>
    <xf numFmtId="0" fontId="9" fillId="0" borderId="36" xfId="6" applyFont="1" applyBorder="1" applyAlignment="1">
      <alignment horizontal="distributed" vertical="center"/>
    </xf>
    <xf numFmtId="0" fontId="19" fillId="0" borderId="7" xfId="6" applyFont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 wrapText="1"/>
    </xf>
    <xf numFmtId="41" fontId="20" fillId="0" borderId="87" xfId="6" applyNumberFormat="1" applyFont="1" applyFill="1" applyBorder="1" applyAlignment="1">
      <alignment horizontal="center" vertical="center"/>
    </xf>
    <xf numFmtId="41" fontId="20" fillId="0" borderId="42" xfId="6" applyNumberFormat="1" applyFont="1" applyFill="1" applyBorder="1" applyAlignment="1">
      <alignment horizontal="center" vertical="center"/>
    </xf>
    <xf numFmtId="41" fontId="20" fillId="0" borderId="19" xfId="6" applyNumberFormat="1" applyFont="1" applyFill="1" applyBorder="1" applyAlignment="1">
      <alignment horizontal="center" vertical="center"/>
    </xf>
    <xf numFmtId="0" fontId="20" fillId="0" borderId="28" xfId="6" applyFont="1" applyFill="1" applyBorder="1" applyAlignment="1">
      <alignment horizontal="center" vertical="center" wrapText="1"/>
    </xf>
    <xf numFmtId="0" fontId="20" fillId="0" borderId="24" xfId="6" applyFont="1" applyFill="1" applyBorder="1" applyAlignment="1">
      <alignment horizontal="center" vertical="center"/>
    </xf>
    <xf numFmtId="0" fontId="20" fillId="0" borderId="81" xfId="6" applyFont="1" applyFill="1" applyBorder="1" applyAlignment="1">
      <alignment horizontal="center" vertical="center"/>
    </xf>
    <xf numFmtId="191" fontId="20" fillId="0" borderId="28" xfId="6" applyNumberFormat="1" applyFont="1" applyFill="1" applyBorder="1" applyAlignment="1">
      <alignment horizontal="center" vertical="center"/>
    </xf>
    <xf numFmtId="191" fontId="20" fillId="0" borderId="24" xfId="6" applyNumberFormat="1" applyFont="1" applyFill="1" applyBorder="1" applyAlignment="1">
      <alignment horizontal="center" vertical="center"/>
    </xf>
    <xf numFmtId="191" fontId="20" fillId="0" borderId="81" xfId="6" applyNumberFormat="1" applyFont="1" applyFill="1" applyBorder="1" applyAlignment="1">
      <alignment horizontal="center" vertical="center"/>
    </xf>
    <xf numFmtId="41" fontId="20" fillId="0" borderId="28" xfId="6" applyNumberFormat="1" applyFont="1" applyFill="1" applyBorder="1" applyAlignment="1">
      <alignment horizontal="center" vertical="center"/>
    </xf>
    <xf numFmtId="41" fontId="20" fillId="0" borderId="24" xfId="6" applyNumberFormat="1" applyFont="1" applyFill="1" applyBorder="1" applyAlignment="1">
      <alignment horizontal="center" vertical="center"/>
    </xf>
    <xf numFmtId="41" fontId="20" fillId="0" borderId="81" xfId="6" applyNumberFormat="1" applyFont="1" applyFill="1" applyBorder="1" applyAlignment="1">
      <alignment horizontal="center" vertical="center"/>
    </xf>
    <xf numFmtId="41" fontId="20" fillId="0" borderId="38" xfId="6" applyNumberFormat="1" applyFont="1" applyFill="1" applyBorder="1" applyAlignment="1">
      <alignment horizontal="center" vertical="center"/>
    </xf>
    <xf numFmtId="41" fontId="20" fillId="0" borderId="25" xfId="6" applyNumberFormat="1" applyFont="1" applyFill="1" applyBorder="1" applyAlignment="1">
      <alignment horizontal="center" vertical="center"/>
    </xf>
    <xf numFmtId="41" fontId="20" fillId="0" borderId="82" xfId="6" applyNumberFormat="1" applyFont="1" applyFill="1" applyBorder="1" applyAlignment="1">
      <alignment horizontal="center" vertical="center"/>
    </xf>
    <xf numFmtId="41" fontId="20" fillId="0" borderId="91" xfId="6" applyNumberFormat="1" applyFont="1" applyFill="1" applyBorder="1" applyAlignment="1">
      <alignment horizontal="center" vertical="center"/>
    </xf>
    <xf numFmtId="0" fontId="20" fillId="0" borderId="82" xfId="6" applyFont="1" applyFill="1" applyBorder="1" applyAlignment="1">
      <alignment horizontal="center" vertical="center"/>
    </xf>
    <xf numFmtId="191" fontId="20" fillId="0" borderId="82" xfId="6" applyNumberFormat="1" applyFont="1" applyFill="1" applyBorder="1" applyAlignment="1">
      <alignment horizontal="center" vertical="center"/>
    </xf>
    <xf numFmtId="0" fontId="20" fillId="0" borderId="25" xfId="6" applyFont="1" applyFill="1" applyBorder="1" applyAlignment="1">
      <alignment horizontal="center" vertical="center"/>
    </xf>
    <xf numFmtId="191" fontId="20" fillId="0" borderId="27" xfId="6" applyNumberFormat="1" applyFont="1" applyFill="1" applyBorder="1" applyAlignment="1">
      <alignment horizontal="right" vertical="center"/>
    </xf>
    <xf numFmtId="191" fontId="20" fillId="0" borderId="79" xfId="6" applyNumberFormat="1" applyFont="1" applyFill="1" applyBorder="1" applyAlignment="1">
      <alignment horizontal="right" vertical="center"/>
    </xf>
    <xf numFmtId="191" fontId="20" fillId="0" borderId="53" xfId="6" applyNumberFormat="1" applyFont="1" applyFill="1" applyBorder="1" applyAlignment="1">
      <alignment horizontal="right" vertical="center"/>
    </xf>
    <xf numFmtId="41" fontId="20" fillId="0" borderId="27" xfId="6" applyNumberFormat="1" applyFont="1" applyFill="1" applyBorder="1" applyAlignment="1">
      <alignment horizontal="center" vertical="center"/>
    </xf>
    <xf numFmtId="41" fontId="20" fillId="0" borderId="79" xfId="6" applyNumberFormat="1" applyFont="1" applyFill="1" applyBorder="1" applyAlignment="1">
      <alignment horizontal="center" vertical="center"/>
    </xf>
    <xf numFmtId="41" fontId="20" fillId="0" borderId="53" xfId="6" applyNumberFormat="1" applyFont="1" applyFill="1" applyBorder="1" applyAlignment="1">
      <alignment horizontal="center" vertical="center"/>
    </xf>
    <xf numFmtId="0" fontId="20" fillId="0" borderId="35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/>
    </xf>
    <xf numFmtId="41" fontId="20" fillId="0" borderId="7" xfId="6" applyNumberFormat="1" applyFont="1" applyFill="1" applyBorder="1" applyAlignment="1">
      <alignment horizontal="center" vertical="center"/>
    </xf>
    <xf numFmtId="41" fontId="20" fillId="0" borderId="8" xfId="6" applyNumberFormat="1" applyFont="1" applyFill="1" applyBorder="1" applyAlignment="1">
      <alignment horizontal="center" vertical="center" wrapText="1"/>
    </xf>
    <xf numFmtId="41" fontId="20" fillId="0" borderId="6" xfId="6" applyNumberFormat="1" applyFont="1" applyFill="1" applyBorder="1" applyAlignment="1">
      <alignment horizontal="center" vertical="center" wrapText="1"/>
    </xf>
    <xf numFmtId="191" fontId="20" fillId="0" borderId="25" xfId="6" applyNumberFormat="1" applyFont="1" applyFill="1" applyBorder="1" applyAlignment="1">
      <alignment horizontal="center" vertical="center"/>
    </xf>
    <xf numFmtId="0" fontId="20" fillId="0" borderId="37" xfId="6" applyFont="1" applyFill="1" applyBorder="1" applyAlignment="1">
      <alignment horizontal="left" vertical="center"/>
    </xf>
    <xf numFmtId="0" fontId="20" fillId="0" borderId="0" xfId="6" applyFont="1" applyFill="1" applyBorder="1" applyAlignment="1">
      <alignment horizontal="left" vertical="center"/>
    </xf>
    <xf numFmtId="0" fontId="20" fillId="0" borderId="0" xfId="6" applyFont="1" applyFill="1" applyBorder="1" applyAlignment="1">
      <alignment horizontal="left" vertical="center" shrinkToFit="1"/>
    </xf>
    <xf numFmtId="0" fontId="20" fillId="0" borderId="80" xfId="6" applyFont="1" applyFill="1" applyBorder="1" applyAlignment="1">
      <alignment horizontal="left" vertical="center" shrinkToFit="1"/>
    </xf>
    <xf numFmtId="0" fontId="20" fillId="0" borderId="37" xfId="6" applyFont="1" applyFill="1" applyBorder="1" applyAlignment="1">
      <alignment horizontal="left" vertical="center" wrapText="1"/>
    </xf>
    <xf numFmtId="0" fontId="20" fillId="0" borderId="0" xfId="6" applyFont="1" applyFill="1" applyBorder="1" applyAlignment="1">
      <alignment horizontal="left" vertical="center" wrapText="1"/>
    </xf>
    <xf numFmtId="0" fontId="20" fillId="0" borderId="49" xfId="6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horizontal="center" vertical="center"/>
    </xf>
    <xf numFmtId="0" fontId="20" fillId="0" borderId="80" xfId="6" applyFont="1" applyFill="1" applyBorder="1" applyAlignment="1">
      <alignment horizontal="center" vertical="center"/>
    </xf>
    <xf numFmtId="0" fontId="20" fillId="0" borderId="80" xfId="6" applyFont="1" applyFill="1" applyBorder="1" applyAlignment="1">
      <alignment horizontal="left" vertical="center"/>
    </xf>
    <xf numFmtId="0" fontId="21" fillId="0" borderId="17" xfId="6" applyFont="1" applyFill="1" applyBorder="1" applyAlignment="1">
      <alignment horizontal="center" vertical="center"/>
    </xf>
  </cellXfs>
  <cellStyles count="9">
    <cellStyle name="ハイパーリンク" xfId="8" builtinId="8"/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_04 農業及び林業" xfId="6"/>
    <cellStyle name="標準_06_3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11</xdr:col>
      <xdr:colOff>38735</xdr:colOff>
      <xdr:row>2</xdr:row>
      <xdr:rowOff>142875</xdr:rowOff>
    </xdr:to>
    <xdr:grpSp>
      <xdr:nvGrpSpPr>
        <xdr:cNvPr id="2" name="Group 1"/>
        <xdr:cNvGrpSpPr/>
      </xdr:nvGrpSpPr>
      <xdr:grpSpPr>
        <a:xfrm>
          <a:off x="0" y="38100"/>
          <a:ext cx="10621010" cy="447675"/>
          <a:chOff x="2032" y="1860"/>
          <a:chExt cx="8876" cy="662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>
          <a:xfrm>
            <a:off x="2112" y="1902"/>
            <a:ext cx="8741" cy="535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horzOverflow="overflow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４　農業及び林業</a:t>
            </a:r>
          </a:p>
        </xdr:txBody>
      </xdr:sp>
      <xdr:sp macro="" textlink="">
        <xdr:nvSpPr>
          <xdr:cNvPr id="4" name="Rectangle 3"/>
          <xdr:cNvSpPr>
            <a:spLocks noChangeArrowheads="1"/>
          </xdr:cNvSpPr>
        </xdr:nvSpPr>
        <xdr:spPr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38100</xdr:rowOff>
    </xdr:from>
    <xdr:to>
      <xdr:col>11</xdr:col>
      <xdr:colOff>0</xdr:colOff>
      <xdr:row>2</xdr:row>
      <xdr:rowOff>142875</xdr:rowOff>
    </xdr:to>
    <xdr:grpSp>
      <xdr:nvGrpSpPr>
        <xdr:cNvPr id="6" name="Group 1"/>
        <xdr:cNvGrpSpPr/>
      </xdr:nvGrpSpPr>
      <xdr:grpSpPr>
        <a:xfrm>
          <a:off x="0" y="38100"/>
          <a:ext cx="10582275" cy="447675"/>
          <a:chOff x="2032" y="1860"/>
          <a:chExt cx="8876" cy="662"/>
        </a:xfrm>
      </xdr:grpSpPr>
      <xdr:sp macro="" textlink="">
        <xdr:nvSpPr>
          <xdr:cNvPr id="7" name="Text Box 2"/>
          <xdr:cNvSpPr txBox="1">
            <a:spLocks noChangeArrowheads="1"/>
          </xdr:cNvSpPr>
        </xdr:nvSpPr>
        <xdr:spPr>
          <a:xfrm>
            <a:off x="2112" y="1902"/>
            <a:ext cx="8740" cy="535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horzOverflow="overflow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４　農業及び林業</a:t>
            </a:r>
          </a:p>
        </xdr:txBody>
      </xdr:sp>
      <xdr:sp macro="" textlink="">
        <xdr:nvSpPr>
          <xdr:cNvPr id="8" name="Rectangle 3"/>
          <xdr:cNvSpPr>
            <a:spLocks noChangeArrowheads="1"/>
          </xdr:cNvSpPr>
        </xdr:nvSpPr>
        <xdr:spPr>
          <a:xfrm>
            <a:off x="10726" y="1860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4"/>
          <xdr:cNvSpPr>
            <a:spLocks noChangeArrowheads="1"/>
          </xdr:cNvSpPr>
        </xdr:nvSpPr>
        <xdr:spPr>
          <a:xfrm>
            <a:off x="2032" y="1864"/>
            <a:ext cx="182" cy="65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695325" y="638175"/>
          <a:ext cx="8477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695325" y="638175"/>
          <a:ext cx="8477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>
        <a:xfrm>
          <a:off x="8477250" y="32956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3" name="Line 10"/>
        <xdr:cNvSpPr>
          <a:spLocks noChangeShapeType="1"/>
        </xdr:cNvSpPr>
      </xdr:nvSpPr>
      <xdr:spPr>
        <a:xfrm>
          <a:off x="9525" y="619125"/>
          <a:ext cx="8477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>
        <a:xfrm>
          <a:off x="8477250" y="3295650"/>
          <a:ext cx="0" cy="295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</xdr:txBody>
    </xdr:sp>
    <xdr:clientData/>
  </xdr:twoCellAnchor>
  <xdr:twoCellAnchor>
    <xdr:from>
      <xdr:col>0</xdr:col>
      <xdr:colOff>9525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5" name="Line 10"/>
        <xdr:cNvSpPr>
          <a:spLocks noChangeShapeType="1"/>
        </xdr:cNvSpPr>
      </xdr:nvSpPr>
      <xdr:spPr>
        <a:xfrm>
          <a:off x="9525" y="619125"/>
          <a:ext cx="84772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2" name="テキスト 3"/>
        <xdr:cNvSpPr txBox="1">
          <a:spLocks noChangeArrowheads="1"/>
        </xdr:cNvSpPr>
      </xdr:nvSpPr>
      <xdr:spPr>
        <a:xfrm>
          <a:off x="9229725" y="2038350"/>
          <a:ext cx="0" cy="266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</xdr:txBody>
    </xdr:sp>
    <xdr:clientData/>
  </xdr:twoCellAnchor>
  <xdr:twoCellAnchor>
    <xdr:from>
      <xdr:col>14</xdr:col>
      <xdr:colOff>0</xdr:colOff>
      <xdr:row>12</xdr:row>
      <xdr:rowOff>0</xdr:rowOff>
    </xdr:from>
    <xdr:to>
      <xdr:col>14</xdr:col>
      <xdr:colOff>0</xdr:colOff>
      <xdr:row>13</xdr:row>
      <xdr:rowOff>0</xdr:rowOff>
    </xdr:to>
    <xdr:sp macro="" textlink="">
      <xdr:nvSpPr>
        <xdr:cNvPr id="3" name="テキスト 3"/>
        <xdr:cNvSpPr txBox="1">
          <a:spLocks noChangeArrowheads="1"/>
        </xdr:cNvSpPr>
      </xdr:nvSpPr>
      <xdr:spPr>
        <a:xfrm>
          <a:off x="9229725" y="2038350"/>
          <a:ext cx="0" cy="266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FA 明朝"/>
          </a:endParaRPr>
        </a:p>
      </xdr:txBody>
    </xdr:sp>
    <xdr:clientData/>
  </xdr:twoCellAnchor>
  <xdr:twoCellAnchor>
    <xdr:from>
      <xdr:col>0</xdr:col>
      <xdr:colOff>9525</xdr:colOff>
      <xdr:row>6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9525" y="1238250"/>
          <a:ext cx="64770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52</xdr:row>
      <xdr:rowOff>0</xdr:rowOff>
    </xdr:from>
    <xdr:to>
      <xdr:col>8</xdr:col>
      <xdr:colOff>0</xdr:colOff>
      <xdr:row>52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>
        <a:xfrm flipH="1">
          <a:off x="7105650" y="81438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55</xdr:row>
      <xdr:rowOff>0</xdr:rowOff>
    </xdr:from>
    <xdr:to>
      <xdr:col>8</xdr:col>
      <xdr:colOff>0</xdr:colOff>
      <xdr:row>55</xdr:row>
      <xdr:rowOff>0</xdr:rowOff>
    </xdr:to>
    <xdr:sp macro="" textlink="">
      <xdr:nvSpPr>
        <xdr:cNvPr id="3" name="テキスト 1"/>
        <xdr:cNvSpPr txBox="1">
          <a:spLocks noChangeArrowheads="1"/>
        </xdr:cNvSpPr>
      </xdr:nvSpPr>
      <xdr:spPr>
        <a:xfrm flipH="1">
          <a:off x="7105650" y="86010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762000" y="523875"/>
          <a:ext cx="9334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762000" y="523875"/>
          <a:ext cx="933450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67</xdr:row>
      <xdr:rowOff>0</xdr:rowOff>
    </xdr:from>
    <xdr:to>
      <xdr:col>13</xdr:col>
      <xdr:colOff>0</xdr:colOff>
      <xdr:row>67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>
        <a:xfrm flipH="1">
          <a:off x="6962775" y="8239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67</xdr:row>
      <xdr:rowOff>0</xdr:rowOff>
    </xdr:from>
    <xdr:to>
      <xdr:col>13</xdr:col>
      <xdr:colOff>0</xdr:colOff>
      <xdr:row>67</xdr:row>
      <xdr:rowOff>0</xdr:rowOff>
    </xdr:to>
    <xdr:sp macro="" textlink="">
      <xdr:nvSpPr>
        <xdr:cNvPr id="3" name="テキスト 1"/>
        <xdr:cNvSpPr txBox="1">
          <a:spLocks noChangeArrowheads="1"/>
        </xdr:cNvSpPr>
      </xdr:nvSpPr>
      <xdr:spPr>
        <a:xfrm flipH="1">
          <a:off x="6962775" y="823912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59</xdr:row>
      <xdr:rowOff>3175</xdr:rowOff>
    </xdr:from>
    <xdr:to>
      <xdr:col>7</xdr:col>
      <xdr:colOff>0</xdr:colOff>
      <xdr:row>59</xdr:row>
      <xdr:rowOff>3175</xdr:rowOff>
    </xdr:to>
    <xdr:sp macro="" textlink="">
      <xdr:nvSpPr>
        <xdr:cNvPr id="2" name="テキスト 1"/>
        <xdr:cNvSpPr txBox="1">
          <a:spLocks noChangeArrowheads="1"/>
        </xdr:cNvSpPr>
      </xdr:nvSpPr>
      <xdr:spPr>
        <a:xfrm>
          <a:off x="6962775" y="83947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FA 明朝"/>
            </a:rPr>
            <a:t>　</a:t>
          </a:r>
        </a:p>
      </xdr:txBody>
    </xdr:sp>
    <xdr:clientData/>
  </xdr:twoCellAnchor>
  <xdr:twoCellAnchor>
    <xdr:from>
      <xdr:col>7</xdr:col>
      <xdr:colOff>0</xdr:colOff>
      <xdr:row>59</xdr:row>
      <xdr:rowOff>3175</xdr:rowOff>
    </xdr:from>
    <xdr:to>
      <xdr:col>7</xdr:col>
      <xdr:colOff>0</xdr:colOff>
      <xdr:row>59</xdr:row>
      <xdr:rowOff>3175</xdr:rowOff>
    </xdr:to>
    <xdr:sp macro="" textlink="">
      <xdr:nvSpPr>
        <xdr:cNvPr id="3" name="テキスト 1"/>
        <xdr:cNvSpPr txBox="1">
          <a:spLocks noChangeArrowheads="1"/>
        </xdr:cNvSpPr>
      </xdr:nvSpPr>
      <xdr:spPr>
        <a:xfrm>
          <a:off x="6962775" y="839470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horzOverflow="overflow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FA 明朝"/>
            </a:rPr>
            <a:t>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8890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713740"/>
          <a:ext cx="638175" cy="1019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8890</xdr:rowOff>
    </xdr:from>
    <xdr:to>
      <xdr:col>1</xdr:col>
      <xdr:colOff>0</xdr:colOff>
      <xdr:row>6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713740"/>
          <a:ext cx="638175" cy="1019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0" y="838200"/>
          <a:ext cx="4610100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4" name="Line 33"/>
        <xdr:cNvSpPr>
          <a:spLocks noChangeShapeType="1"/>
        </xdr:cNvSpPr>
      </xdr:nvSpPr>
      <xdr:spPr>
        <a:xfrm>
          <a:off x="0" y="51911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581025</xdr:colOff>
      <xdr:row>42</xdr:row>
      <xdr:rowOff>0</xdr:rowOff>
    </xdr:from>
    <xdr:to>
      <xdr:col>11</xdr:col>
      <xdr:colOff>581025</xdr:colOff>
      <xdr:row>42</xdr:row>
      <xdr:rowOff>0</xdr:rowOff>
    </xdr:to>
    <xdr:sp macro="" textlink="">
      <xdr:nvSpPr>
        <xdr:cNvPr id="2" name="テキスト 1"/>
        <xdr:cNvSpPr txBox="1">
          <a:spLocks noChangeArrowheads="1"/>
        </xdr:cNvSpPr>
      </xdr:nvSpPr>
      <xdr:spPr>
        <a:xfrm flipH="1">
          <a:off x="7115175" y="81057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218440</xdr:rowOff>
    </xdr:from>
    <xdr:to>
      <xdr:col>3</xdr:col>
      <xdr:colOff>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771525" y="675640"/>
          <a:ext cx="942975" cy="33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581025</xdr:colOff>
      <xdr:row>42</xdr:row>
      <xdr:rowOff>0</xdr:rowOff>
    </xdr:from>
    <xdr:to>
      <xdr:col>11</xdr:col>
      <xdr:colOff>581025</xdr:colOff>
      <xdr:row>42</xdr:row>
      <xdr:rowOff>0</xdr:rowOff>
    </xdr:to>
    <xdr:sp macro="" textlink="">
      <xdr:nvSpPr>
        <xdr:cNvPr id="5" name="テキスト 1"/>
        <xdr:cNvSpPr txBox="1">
          <a:spLocks noChangeArrowheads="1"/>
        </xdr:cNvSpPr>
      </xdr:nvSpPr>
      <xdr:spPr>
        <a:xfrm flipH="1">
          <a:off x="7115175" y="81057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2</xdr:row>
      <xdr:rowOff>218440</xdr:rowOff>
    </xdr:from>
    <xdr:to>
      <xdr:col>3</xdr:col>
      <xdr:colOff>0</xdr:colOff>
      <xdr:row>5</xdr:row>
      <xdr:rowOff>0</xdr:rowOff>
    </xdr:to>
    <xdr:sp macro="" textlink="">
      <xdr:nvSpPr>
        <xdr:cNvPr id="6" name="Line 2"/>
        <xdr:cNvSpPr>
          <a:spLocks noChangeShapeType="1"/>
        </xdr:cNvSpPr>
      </xdr:nvSpPr>
      <xdr:spPr>
        <a:xfrm>
          <a:off x="771525" y="675640"/>
          <a:ext cx="942975" cy="3340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142875</xdr:rowOff>
    </xdr:from>
    <xdr:to>
      <xdr:col>2</xdr:col>
      <xdr:colOff>0</xdr:colOff>
      <xdr:row>7</xdr:row>
      <xdr:rowOff>0</xdr:rowOff>
    </xdr:to>
    <xdr:sp macro="" textlink="">
      <xdr:nvSpPr>
        <xdr:cNvPr id="2" name="Line 6"/>
        <xdr:cNvSpPr>
          <a:spLocks noChangeShapeType="1"/>
        </xdr:cNvSpPr>
      </xdr:nvSpPr>
      <xdr:spPr>
        <a:xfrm>
          <a:off x="9525" y="704850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</xdr:row>
      <xdr:rowOff>142875</xdr:rowOff>
    </xdr:from>
    <xdr:to>
      <xdr:col>2</xdr:col>
      <xdr:colOff>0</xdr:colOff>
      <xdr:row>7</xdr:row>
      <xdr:rowOff>0</xdr:rowOff>
    </xdr:to>
    <xdr:sp macro="" textlink="">
      <xdr:nvSpPr>
        <xdr:cNvPr id="3" name="Line 6"/>
        <xdr:cNvSpPr>
          <a:spLocks noChangeShapeType="1"/>
        </xdr:cNvSpPr>
      </xdr:nvSpPr>
      <xdr:spPr>
        <a:xfrm>
          <a:off x="9525" y="704850"/>
          <a:ext cx="847725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0.100.98\&#20225;&#30011;&#36001;&#25919;&#35506;\&#32113;&#35336;\My%20Documents\09&#35501;&#35895;&#26449;&#32113;&#35336;&#26360;\H25&#12288;&#35501;&#35895;&#26449;&#32113;&#35336;&#26360;&#30330;&#21002;&#19968;&#20214;\&#21508;&#35506;&#12424;&#12426;&#25552;&#20986;&#12487;&#12540;&#12479;1205&#65374;\2&#38542;\&#36786;&#26989;&#25512;&#36914;&#35506;\&#23432;&#27494;\&#27770;&#35009;&#12487;&#12540;&#12479;\&#65288;0301&#20225;&#30011;&#8594;&#23432;&#27494;&#30906;&#35469;&#20381;&#38972;&#20104;&#23450;&#65289;H25%20&#65296;&#65300;&#36786;&#26989;&#21450;&#12403;&#26519;&#269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【農業推進課】7"/>
      <sheetName val="旧1-2"/>
      <sheetName val="旧2"/>
      <sheetName val="旧3-4"/>
      <sheetName val="旧4"/>
      <sheetName val="旧6"/>
      <sheetName val="旧5-6"/>
      <sheetName val="【0301企画修正後案】7 "/>
      <sheetName val="【0301企画修正中】11"/>
      <sheetName val="【0301企画修正後案】11"/>
      <sheetName val="11基資料"/>
      <sheetName val="旧11"/>
      <sheetName val="【農業推進課】12"/>
      <sheetName val="13×"/>
      <sheetName val="【農業推進課】13"/>
      <sheetName val="13基資料"/>
      <sheetName val="21(H13)"/>
      <sheetName val="21（H14）様式変更"/>
      <sheetName val="21(H15)様式変更"/>
      <sheetName val="22(H13)"/>
      <sheetName val="22(H14)"/>
      <sheetName val="22(H18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4">
          <cell r="BJ34">
            <v>0</v>
          </cell>
          <cell r="BK34">
            <v>1</v>
          </cell>
          <cell r="DL34">
            <v>3</v>
          </cell>
          <cell r="DM34">
            <v>82</v>
          </cell>
          <cell r="DO34">
            <v>0</v>
          </cell>
          <cell r="DP34">
            <v>1</v>
          </cell>
          <cell r="DU34">
            <v>0</v>
          </cell>
          <cell r="DV34">
            <v>11</v>
          </cell>
          <cell r="EM34">
            <v>0</v>
          </cell>
          <cell r="EN34">
            <v>1</v>
          </cell>
        </row>
        <row r="35">
          <cell r="H35">
            <v>1</v>
          </cell>
          <cell r="I35">
            <v>23</v>
          </cell>
          <cell r="N35">
            <v>5</v>
          </cell>
          <cell r="O35">
            <v>127</v>
          </cell>
          <cell r="AI35">
            <v>1</v>
          </cell>
          <cell r="AJ35">
            <v>25</v>
          </cell>
          <cell r="AL35">
            <v>0</v>
          </cell>
          <cell r="AM35">
            <v>1</v>
          </cell>
          <cell r="BG35">
            <v>0</v>
          </cell>
          <cell r="BH35">
            <v>2</v>
          </cell>
          <cell r="BJ35">
            <v>0</v>
          </cell>
          <cell r="BK35">
            <v>2</v>
          </cell>
          <cell r="BM35">
            <v>0</v>
          </cell>
          <cell r="BN35">
            <v>7</v>
          </cell>
          <cell r="CK35">
            <v>1</v>
          </cell>
          <cell r="CL35">
            <v>26</v>
          </cell>
          <cell r="CN35">
            <v>3</v>
          </cell>
          <cell r="CO35">
            <v>49</v>
          </cell>
          <cell r="CT35">
            <v>0</v>
          </cell>
          <cell r="CU35">
            <v>3</v>
          </cell>
          <cell r="DF35">
            <v>1</v>
          </cell>
          <cell r="DG35">
            <v>20</v>
          </cell>
          <cell r="DL35">
            <v>4</v>
          </cell>
          <cell r="DM35">
            <v>107</v>
          </cell>
          <cell r="DO35">
            <v>0</v>
          </cell>
          <cell r="DP35">
            <v>1</v>
          </cell>
          <cell r="DU35">
            <v>0</v>
          </cell>
          <cell r="DV35">
            <v>11</v>
          </cell>
          <cell r="EM35">
            <v>0</v>
          </cell>
          <cell r="EN35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B3" sqref="B3"/>
    </sheetView>
  </sheetViews>
  <sheetFormatPr defaultRowHeight="13.5"/>
  <cols>
    <col min="1" max="1" width="9" customWidth="1"/>
    <col min="2" max="2" width="56.375" customWidth="1"/>
  </cols>
  <sheetData>
    <row r="1" spans="1:2" ht="14.25">
      <c r="A1" s="670" t="s">
        <v>598</v>
      </c>
      <c r="B1" s="672"/>
    </row>
    <row r="2" spans="1:2">
      <c r="A2" s="673" t="s">
        <v>599</v>
      </c>
      <c r="B2" s="672"/>
    </row>
    <row r="3" spans="1:2">
      <c r="A3" s="675" t="s">
        <v>600</v>
      </c>
      <c r="B3" s="676" t="s">
        <v>601</v>
      </c>
    </row>
    <row r="4" spans="1:2">
      <c r="A4" s="675" t="s">
        <v>602</v>
      </c>
      <c r="B4" s="676" t="s">
        <v>603</v>
      </c>
    </row>
    <row r="5" spans="1:2">
      <c r="A5" s="675" t="s">
        <v>604</v>
      </c>
      <c r="B5" s="676" t="s">
        <v>605</v>
      </c>
    </row>
    <row r="6" spans="1:2">
      <c r="A6" s="675" t="s">
        <v>606</v>
      </c>
      <c r="B6" s="677" t="s">
        <v>607</v>
      </c>
    </row>
    <row r="7" spans="1:2">
      <c r="A7" s="673" t="s">
        <v>608</v>
      </c>
      <c r="B7" s="674"/>
    </row>
    <row r="8" spans="1:2">
      <c r="A8" s="675" t="s">
        <v>609</v>
      </c>
      <c r="B8" s="676" t="s">
        <v>610</v>
      </c>
    </row>
    <row r="9" spans="1:2">
      <c r="A9" s="675" t="s">
        <v>611</v>
      </c>
      <c r="B9" s="676" t="s">
        <v>612</v>
      </c>
    </row>
    <row r="10" spans="1:2">
      <c r="A10" s="673" t="s">
        <v>613</v>
      </c>
      <c r="B10" s="672"/>
    </row>
    <row r="11" spans="1:2">
      <c r="A11" s="675" t="s">
        <v>614</v>
      </c>
      <c r="B11" s="676" t="s">
        <v>615</v>
      </c>
    </row>
    <row r="12" spans="1:2">
      <c r="A12" s="675" t="s">
        <v>616</v>
      </c>
      <c r="B12" s="676" t="s">
        <v>617</v>
      </c>
    </row>
    <row r="13" spans="1:2">
      <c r="A13" s="675" t="s">
        <v>618</v>
      </c>
      <c r="B13" s="676" t="s">
        <v>619</v>
      </c>
    </row>
    <row r="14" spans="1:2">
      <c r="A14" s="671" t="s">
        <v>620</v>
      </c>
      <c r="B14" s="672"/>
    </row>
    <row r="15" spans="1:2">
      <c r="A15" s="675" t="s">
        <v>621</v>
      </c>
      <c r="B15" s="676" t="s">
        <v>622</v>
      </c>
    </row>
    <row r="16" spans="1:2">
      <c r="A16" s="673" t="s">
        <v>623</v>
      </c>
      <c r="B16" s="672"/>
    </row>
    <row r="17" spans="1:2">
      <c r="A17" s="675" t="s">
        <v>624</v>
      </c>
      <c r="B17" s="676" t="s">
        <v>625</v>
      </c>
    </row>
    <row r="18" spans="1:2">
      <c r="A18" s="671" t="s">
        <v>626</v>
      </c>
      <c r="B18" s="672"/>
    </row>
    <row r="19" spans="1:2">
      <c r="A19" s="675" t="s">
        <v>627</v>
      </c>
      <c r="B19" s="676" t="s">
        <v>628</v>
      </c>
    </row>
    <row r="20" spans="1:2">
      <c r="A20" s="671" t="s">
        <v>629</v>
      </c>
      <c r="B20" s="672"/>
    </row>
    <row r="21" spans="1:2">
      <c r="A21" s="675" t="s">
        <v>630</v>
      </c>
      <c r="B21" s="676" t="s">
        <v>631</v>
      </c>
    </row>
    <row r="22" spans="1:2">
      <c r="A22" s="675" t="s">
        <v>632</v>
      </c>
      <c r="B22" s="676" t="s">
        <v>633</v>
      </c>
    </row>
    <row r="23" spans="1:2">
      <c r="A23" s="675" t="s">
        <v>634</v>
      </c>
      <c r="B23" s="676" t="s">
        <v>635</v>
      </c>
    </row>
    <row r="24" spans="1:2">
      <c r="A24" s="675" t="s">
        <v>636</v>
      </c>
      <c r="B24" s="676" t="s">
        <v>637</v>
      </c>
    </row>
    <row r="25" spans="1:2">
      <c r="A25" s="675" t="s">
        <v>638</v>
      </c>
      <c r="B25" s="676" t="s">
        <v>639</v>
      </c>
    </row>
    <row r="26" spans="1:2">
      <c r="A26" s="675" t="s">
        <v>640</v>
      </c>
      <c r="B26" s="676" t="s">
        <v>641</v>
      </c>
    </row>
    <row r="27" spans="1:2">
      <c r="A27" s="673" t="s">
        <v>642</v>
      </c>
      <c r="B27" s="672"/>
    </row>
    <row r="28" spans="1:2">
      <c r="A28" s="675" t="s">
        <v>643</v>
      </c>
      <c r="B28" s="676" t="s">
        <v>644</v>
      </c>
    </row>
    <row r="29" spans="1:2">
      <c r="A29" s="675" t="s">
        <v>645</v>
      </c>
      <c r="B29" s="676" t="s">
        <v>646</v>
      </c>
    </row>
    <row r="30" spans="1:2">
      <c r="A30" s="675" t="s">
        <v>647</v>
      </c>
      <c r="B30" s="676" t="s">
        <v>648</v>
      </c>
    </row>
    <row r="31" spans="1:2">
      <c r="A31" s="673" t="s">
        <v>649</v>
      </c>
      <c r="B31" s="672"/>
    </row>
    <row r="32" spans="1:2">
      <c r="A32" s="675" t="s">
        <v>650</v>
      </c>
      <c r="B32" s="676" t="s">
        <v>651</v>
      </c>
    </row>
  </sheetData>
  <phoneticPr fontId="37"/>
  <hyperlinks>
    <hyperlink ref="A3:B3" location="'1-2-3-4'!A1" display="（１）"/>
    <hyperlink ref="A4:B4" location="'1-2-3-4'!A1" display="（２）"/>
    <hyperlink ref="A5:B5" location="'1-2-3-4'!A1" display="（３）"/>
    <hyperlink ref="A6:B6" location="'1-2-3-4'!A1" display="（４）"/>
    <hyperlink ref="A8:B8" location="'5'!A1" display="（５）"/>
    <hyperlink ref="A9:B9" location="'6'!A1" display="（６）"/>
    <hyperlink ref="A11:B11" location="'7'!A1" display="（７）"/>
    <hyperlink ref="A12:B12" location="'8'!A1" display="（８）"/>
    <hyperlink ref="A13:B13" location="'9'!A1" display="（９）"/>
    <hyperlink ref="A15:B15" location="'10'!A1" display="（１０）"/>
    <hyperlink ref="A17:B17" location="'11'!A1" display="（１１）"/>
    <hyperlink ref="A19:B19" location="'12'!A1" display="（１２）"/>
    <hyperlink ref="A21:B21" location="'13'!A1" display="（１３）"/>
    <hyperlink ref="A22:B22" location="'14'!A1" display="（１４）"/>
    <hyperlink ref="A23:B23" location="'15'!A1" display="（１５）"/>
    <hyperlink ref="A24:B24" location="'16'!A1" display="（１６）"/>
    <hyperlink ref="A25:B25" location="'17'!A1" display="（１７）"/>
    <hyperlink ref="A26:B26" location="'18'!A1" display="（１８）"/>
    <hyperlink ref="A28:B28" location="'19'!A1" display="（１９）"/>
    <hyperlink ref="A29:B29" location="'20'!A1" display="（２０）"/>
    <hyperlink ref="A30:B30" location="'21'!A1" display="（２１）"/>
    <hyperlink ref="A32:B32" location="'22'!A1" display="（２２）"/>
  </hyperlinks>
  <pageMargins left="0.7" right="0.7" top="0.75" bottom="0.75" header="0.3" footer="0.3"/>
  <ignoredErrors>
    <ignoredError sqref="A3:B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B1:P50"/>
  <sheetViews>
    <sheetView showGridLines="0" view="pageBreakPreview" zoomScaleSheetLayoutView="100" workbookViewId="0">
      <selection activeCell="T10" sqref="T10"/>
    </sheetView>
  </sheetViews>
  <sheetFormatPr defaultRowHeight="12"/>
  <cols>
    <col min="1" max="1" width="9" style="9" customWidth="1"/>
    <col min="2" max="2" width="7.375" style="9" customWidth="1"/>
    <col min="3" max="6" width="6.875" style="9" customWidth="1"/>
    <col min="7" max="10" width="6.5" style="9" customWidth="1"/>
    <col min="11" max="16" width="5.625" style="9" customWidth="1"/>
    <col min="17" max="17" width="9" style="9" customWidth="1"/>
    <col min="18" max="16384" width="9" style="9"/>
  </cols>
  <sheetData>
    <row r="1" spans="2:16" s="235" customFormat="1" ht="26.25" customHeight="1">
      <c r="B1" s="166" t="s">
        <v>374</v>
      </c>
    </row>
    <row r="2" spans="2:16" s="235" customFormat="1"/>
    <row r="3" spans="2:16" s="235" customFormat="1" ht="17.25">
      <c r="B3" s="156" t="s">
        <v>438</v>
      </c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</row>
    <row r="4" spans="2:16" s="235" customFormat="1" ht="12.75" customHeight="1"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</row>
    <row r="5" spans="2:16" s="235" customFormat="1" ht="13.5" customHeight="1">
      <c r="B5" s="237"/>
      <c r="C5" s="237"/>
      <c r="D5" s="237"/>
      <c r="E5" s="237"/>
      <c r="F5" s="237"/>
      <c r="G5" s="237"/>
      <c r="H5" s="277"/>
      <c r="I5" s="332"/>
      <c r="J5" s="332"/>
      <c r="K5" s="332"/>
      <c r="L5" s="332"/>
      <c r="M5" s="332"/>
      <c r="N5" s="332"/>
      <c r="O5" s="237"/>
      <c r="P5" s="336" t="s">
        <v>326</v>
      </c>
    </row>
    <row r="6" spans="2:16" s="235" customFormat="1" ht="21.75" customHeight="1">
      <c r="B6" s="311"/>
      <c r="C6" s="252" t="s">
        <v>378</v>
      </c>
      <c r="D6" s="324"/>
      <c r="E6" s="324"/>
      <c r="F6" s="324"/>
      <c r="G6" s="324"/>
      <c r="H6" s="324"/>
      <c r="I6" s="324"/>
      <c r="J6" s="324"/>
      <c r="K6" s="724" t="s">
        <v>379</v>
      </c>
      <c r="L6" s="718"/>
      <c r="M6" s="724" t="s">
        <v>143</v>
      </c>
      <c r="N6" s="718"/>
      <c r="O6" s="717" t="s">
        <v>118</v>
      </c>
      <c r="P6" s="718"/>
    </row>
    <row r="7" spans="2:16" s="235" customFormat="1" ht="21" customHeight="1">
      <c r="B7" s="312" t="s">
        <v>380</v>
      </c>
      <c r="C7" s="252" t="s">
        <v>200</v>
      </c>
      <c r="D7" s="263"/>
      <c r="E7" s="721" t="s">
        <v>382</v>
      </c>
      <c r="F7" s="722"/>
      <c r="G7" s="721" t="s">
        <v>384</v>
      </c>
      <c r="H7" s="722"/>
      <c r="I7" s="721" t="s">
        <v>385</v>
      </c>
      <c r="J7" s="723"/>
      <c r="K7" s="719"/>
      <c r="L7" s="720"/>
      <c r="M7" s="719"/>
      <c r="N7" s="720"/>
      <c r="O7" s="719"/>
      <c r="P7" s="720"/>
    </row>
    <row r="8" spans="2:16" s="235" customFormat="1" ht="32.25" customHeight="1">
      <c r="B8" s="313"/>
      <c r="C8" s="318" t="s">
        <v>387</v>
      </c>
      <c r="D8" s="325" t="s">
        <v>389</v>
      </c>
      <c r="E8" s="318" t="s">
        <v>387</v>
      </c>
      <c r="F8" s="325" t="s">
        <v>389</v>
      </c>
      <c r="G8" s="318" t="s">
        <v>387</v>
      </c>
      <c r="H8" s="325" t="s">
        <v>389</v>
      </c>
      <c r="I8" s="318" t="s">
        <v>387</v>
      </c>
      <c r="J8" s="325" t="s">
        <v>389</v>
      </c>
      <c r="K8" s="318" t="s">
        <v>290</v>
      </c>
      <c r="L8" s="325" t="s">
        <v>389</v>
      </c>
      <c r="M8" s="318" t="s">
        <v>290</v>
      </c>
      <c r="N8" s="325" t="s">
        <v>389</v>
      </c>
      <c r="O8" s="318" t="s">
        <v>387</v>
      </c>
      <c r="P8" s="325" t="s">
        <v>389</v>
      </c>
    </row>
    <row r="9" spans="2:16" s="235" customFormat="1" ht="23.25" hidden="1" customHeight="1">
      <c r="B9" s="314">
        <v>55</v>
      </c>
      <c r="C9" s="319">
        <v>856</v>
      </c>
      <c r="D9" s="326">
        <v>1851</v>
      </c>
      <c r="E9" s="330">
        <v>158</v>
      </c>
      <c r="F9" s="326">
        <v>542</v>
      </c>
      <c r="G9" s="326">
        <v>288</v>
      </c>
      <c r="H9" s="326">
        <v>630</v>
      </c>
      <c r="I9" s="326">
        <v>9</v>
      </c>
      <c r="J9" s="326">
        <v>10</v>
      </c>
      <c r="K9" s="326" t="s">
        <v>47</v>
      </c>
      <c r="L9" s="326" t="s">
        <v>47</v>
      </c>
      <c r="M9" s="330" t="s">
        <v>47</v>
      </c>
      <c r="N9" s="326" t="s">
        <v>47</v>
      </c>
      <c r="O9" s="326" t="s">
        <v>390</v>
      </c>
      <c r="P9" s="337" t="s">
        <v>390</v>
      </c>
    </row>
    <row r="10" spans="2:16" s="235" customFormat="1" ht="23.25" hidden="1" customHeight="1">
      <c r="B10" s="240">
        <v>56</v>
      </c>
      <c r="C10" s="320">
        <v>1138</v>
      </c>
      <c r="D10" s="327">
        <v>2894</v>
      </c>
      <c r="E10" s="331">
        <v>628</v>
      </c>
      <c r="F10" s="327">
        <v>1889</v>
      </c>
      <c r="G10" s="327">
        <v>180</v>
      </c>
      <c r="H10" s="327">
        <v>541</v>
      </c>
      <c r="I10" s="327" t="s">
        <v>47</v>
      </c>
      <c r="J10" s="327" t="s">
        <v>47</v>
      </c>
      <c r="K10" s="327" t="s">
        <v>47</v>
      </c>
      <c r="L10" s="327" t="s">
        <v>47</v>
      </c>
      <c r="M10" s="331">
        <v>15</v>
      </c>
      <c r="N10" s="327">
        <v>8</v>
      </c>
      <c r="O10" s="327" t="s">
        <v>47</v>
      </c>
      <c r="P10" s="338" t="s">
        <v>47</v>
      </c>
    </row>
    <row r="11" spans="2:16" s="235" customFormat="1" ht="23.25" hidden="1" customHeight="1">
      <c r="B11" s="240">
        <v>57</v>
      </c>
      <c r="C11" s="320">
        <v>1880</v>
      </c>
      <c r="D11" s="327">
        <v>5291</v>
      </c>
      <c r="E11" s="331">
        <v>1301</v>
      </c>
      <c r="F11" s="327">
        <v>3851</v>
      </c>
      <c r="G11" s="327">
        <v>145</v>
      </c>
      <c r="H11" s="327">
        <v>418</v>
      </c>
      <c r="I11" s="327" t="s">
        <v>47</v>
      </c>
      <c r="J11" s="327" t="s">
        <v>47</v>
      </c>
      <c r="K11" s="327" t="s">
        <v>47</v>
      </c>
      <c r="L11" s="327" t="s">
        <v>47</v>
      </c>
      <c r="M11" s="331">
        <v>60</v>
      </c>
      <c r="N11" s="327">
        <v>23</v>
      </c>
      <c r="O11" s="327" t="s">
        <v>47</v>
      </c>
      <c r="P11" s="338" t="s">
        <v>47</v>
      </c>
    </row>
    <row r="12" spans="2:16" s="235" customFormat="1" ht="23.25" hidden="1" customHeight="1">
      <c r="B12" s="240">
        <v>58</v>
      </c>
      <c r="C12" s="320">
        <v>1655</v>
      </c>
      <c r="D12" s="327">
        <v>4866</v>
      </c>
      <c r="E12" s="331">
        <v>1115</v>
      </c>
      <c r="F12" s="327">
        <v>3590</v>
      </c>
      <c r="G12" s="327">
        <v>173</v>
      </c>
      <c r="H12" s="327">
        <v>450</v>
      </c>
      <c r="I12" s="327">
        <v>0</v>
      </c>
      <c r="J12" s="327">
        <v>1</v>
      </c>
      <c r="K12" s="327" t="s">
        <v>47</v>
      </c>
      <c r="L12" s="327" t="s">
        <v>47</v>
      </c>
      <c r="M12" s="331">
        <v>28</v>
      </c>
      <c r="N12" s="327">
        <v>24</v>
      </c>
      <c r="O12" s="327" t="s">
        <v>47</v>
      </c>
      <c r="P12" s="338" t="s">
        <v>47</v>
      </c>
    </row>
    <row r="13" spans="2:16" s="235" customFormat="1" ht="23.25" hidden="1" customHeight="1">
      <c r="B13" s="240">
        <v>59</v>
      </c>
      <c r="C13" s="320">
        <v>1740</v>
      </c>
      <c r="D13" s="327">
        <v>5367</v>
      </c>
      <c r="E13" s="331">
        <v>1311</v>
      </c>
      <c r="F13" s="327">
        <v>4367</v>
      </c>
      <c r="G13" s="327" t="s">
        <v>390</v>
      </c>
      <c r="H13" s="327" t="s">
        <v>390</v>
      </c>
      <c r="I13" s="327" t="s">
        <v>390</v>
      </c>
      <c r="J13" s="327" t="s">
        <v>390</v>
      </c>
      <c r="K13" s="327" t="s">
        <v>47</v>
      </c>
      <c r="L13" s="327" t="s">
        <v>47</v>
      </c>
      <c r="M13" s="331">
        <v>145</v>
      </c>
      <c r="N13" s="327">
        <v>66</v>
      </c>
      <c r="O13" s="327" t="s">
        <v>47</v>
      </c>
      <c r="P13" s="338" t="s">
        <v>47</v>
      </c>
    </row>
    <row r="14" spans="2:16" s="235" customFormat="1" ht="23.25" hidden="1" customHeight="1">
      <c r="B14" s="240">
        <v>60</v>
      </c>
      <c r="C14" s="320">
        <v>1690</v>
      </c>
      <c r="D14" s="327">
        <v>5610</v>
      </c>
      <c r="E14" s="331">
        <v>1460</v>
      </c>
      <c r="F14" s="327">
        <v>4983</v>
      </c>
      <c r="G14" s="327" t="s">
        <v>390</v>
      </c>
      <c r="H14" s="327" t="s">
        <v>390</v>
      </c>
      <c r="I14" s="327" t="s">
        <v>390</v>
      </c>
      <c r="J14" s="327" t="s">
        <v>390</v>
      </c>
      <c r="K14" s="327" t="s">
        <v>47</v>
      </c>
      <c r="L14" s="327" t="s">
        <v>47</v>
      </c>
      <c r="M14" s="331">
        <v>107</v>
      </c>
      <c r="N14" s="327">
        <v>54</v>
      </c>
      <c r="O14" s="327" t="s">
        <v>47</v>
      </c>
      <c r="P14" s="338" t="s">
        <v>47</v>
      </c>
    </row>
    <row r="15" spans="2:16" s="235" customFormat="1" ht="23.25" hidden="1" customHeight="1">
      <c r="B15" s="240">
        <v>61</v>
      </c>
      <c r="C15" s="320">
        <v>1760</v>
      </c>
      <c r="D15" s="327">
        <v>5824</v>
      </c>
      <c r="E15" s="331">
        <v>1541</v>
      </c>
      <c r="F15" s="327">
        <v>5320</v>
      </c>
      <c r="G15" s="327" t="s">
        <v>390</v>
      </c>
      <c r="H15" s="327" t="s">
        <v>390</v>
      </c>
      <c r="I15" s="327" t="s">
        <v>390</v>
      </c>
      <c r="J15" s="327" t="s">
        <v>390</v>
      </c>
      <c r="K15" s="327" t="s">
        <v>47</v>
      </c>
      <c r="L15" s="327" t="s">
        <v>47</v>
      </c>
      <c r="M15" s="331">
        <v>205</v>
      </c>
      <c r="N15" s="327">
        <v>59</v>
      </c>
      <c r="O15" s="327" t="s">
        <v>47</v>
      </c>
      <c r="P15" s="338" t="s">
        <v>47</v>
      </c>
    </row>
    <row r="16" spans="2:16" s="235" customFormat="1" ht="23.25" hidden="1" customHeight="1">
      <c r="B16" s="240">
        <v>62</v>
      </c>
      <c r="C16" s="320">
        <v>1750</v>
      </c>
      <c r="D16" s="327">
        <v>5760</v>
      </c>
      <c r="E16" s="331">
        <v>1520</v>
      </c>
      <c r="F16" s="327">
        <v>5460</v>
      </c>
      <c r="G16" s="327" t="s">
        <v>390</v>
      </c>
      <c r="H16" s="327" t="s">
        <v>390</v>
      </c>
      <c r="I16" s="327" t="s">
        <v>390</v>
      </c>
      <c r="J16" s="327" t="s">
        <v>390</v>
      </c>
      <c r="K16" s="327" t="s">
        <v>47</v>
      </c>
      <c r="L16" s="327" t="s">
        <v>47</v>
      </c>
      <c r="M16" s="331">
        <v>125</v>
      </c>
      <c r="N16" s="327">
        <v>48</v>
      </c>
      <c r="O16" s="327" t="s">
        <v>47</v>
      </c>
      <c r="P16" s="338" t="s">
        <v>47</v>
      </c>
    </row>
    <row r="17" spans="2:16" s="235" customFormat="1" ht="23.25" hidden="1" customHeight="1">
      <c r="B17" s="240">
        <v>63</v>
      </c>
      <c r="C17" s="320">
        <v>2000</v>
      </c>
      <c r="D17" s="327">
        <v>6980</v>
      </c>
      <c r="E17" s="331">
        <v>1880</v>
      </c>
      <c r="F17" s="327">
        <v>6780</v>
      </c>
      <c r="G17" s="327" t="s">
        <v>390</v>
      </c>
      <c r="H17" s="327" t="s">
        <v>390</v>
      </c>
      <c r="I17" s="327" t="s">
        <v>390</v>
      </c>
      <c r="J17" s="327" t="s">
        <v>390</v>
      </c>
      <c r="K17" s="327" t="s">
        <v>47</v>
      </c>
      <c r="L17" s="327" t="s">
        <v>47</v>
      </c>
      <c r="M17" s="331">
        <v>92</v>
      </c>
      <c r="N17" s="327">
        <v>25</v>
      </c>
      <c r="O17" s="327" t="s">
        <v>47</v>
      </c>
      <c r="P17" s="338" t="s">
        <v>47</v>
      </c>
    </row>
    <row r="18" spans="2:16" s="235" customFormat="1" ht="23.25" hidden="1" customHeight="1">
      <c r="B18" s="240" t="s">
        <v>393</v>
      </c>
      <c r="C18" s="320">
        <v>2010</v>
      </c>
      <c r="D18" s="327">
        <v>8420</v>
      </c>
      <c r="E18" s="331">
        <v>1920</v>
      </c>
      <c r="F18" s="327">
        <v>8280</v>
      </c>
      <c r="G18" s="331">
        <v>7</v>
      </c>
      <c r="H18" s="327">
        <v>16</v>
      </c>
      <c r="I18" s="331">
        <v>35</v>
      </c>
      <c r="J18" s="327">
        <v>74</v>
      </c>
      <c r="K18" s="327" t="s">
        <v>47</v>
      </c>
      <c r="L18" s="327" t="s">
        <v>47</v>
      </c>
      <c r="M18" s="331">
        <v>81</v>
      </c>
      <c r="N18" s="327">
        <v>20</v>
      </c>
      <c r="O18" s="327" t="s">
        <v>47</v>
      </c>
      <c r="P18" s="338" t="s">
        <v>47</v>
      </c>
    </row>
    <row r="19" spans="2:16" s="235" customFormat="1" ht="23.25" hidden="1" customHeight="1">
      <c r="B19" s="240">
        <v>2</v>
      </c>
      <c r="C19" s="320">
        <v>211</v>
      </c>
      <c r="D19" s="327">
        <v>10200</v>
      </c>
      <c r="E19" s="331">
        <v>194</v>
      </c>
      <c r="F19" s="327">
        <v>9680</v>
      </c>
      <c r="G19" s="331">
        <v>0</v>
      </c>
      <c r="H19" s="327">
        <v>3</v>
      </c>
      <c r="I19" s="331">
        <v>5</v>
      </c>
      <c r="J19" s="327">
        <v>257</v>
      </c>
      <c r="K19" s="327" t="s">
        <v>47</v>
      </c>
      <c r="L19" s="327" t="s">
        <v>47</v>
      </c>
      <c r="M19" s="331">
        <v>13</v>
      </c>
      <c r="N19" s="327">
        <v>47</v>
      </c>
      <c r="O19" s="327" t="s">
        <v>47</v>
      </c>
      <c r="P19" s="338" t="s">
        <v>47</v>
      </c>
    </row>
    <row r="20" spans="2:16" s="235" customFormat="1" ht="23.25" hidden="1" customHeight="1">
      <c r="B20" s="240">
        <v>3</v>
      </c>
      <c r="C20" s="320">
        <v>245</v>
      </c>
      <c r="D20" s="327">
        <v>10600</v>
      </c>
      <c r="E20" s="331">
        <v>228</v>
      </c>
      <c r="F20" s="327">
        <v>10100</v>
      </c>
      <c r="G20" s="331">
        <v>1</v>
      </c>
      <c r="H20" s="327">
        <v>20</v>
      </c>
      <c r="I20" s="331">
        <v>5</v>
      </c>
      <c r="J20" s="327">
        <v>220</v>
      </c>
      <c r="K20" s="327" t="s">
        <v>47</v>
      </c>
      <c r="L20" s="327" t="s">
        <v>47</v>
      </c>
      <c r="M20" s="331">
        <v>12</v>
      </c>
      <c r="N20" s="327">
        <v>40</v>
      </c>
      <c r="O20" s="327" t="s">
        <v>47</v>
      </c>
      <c r="P20" s="338" t="s">
        <v>47</v>
      </c>
    </row>
    <row r="21" spans="2:16" s="235" customFormat="1" ht="23.25" hidden="1" customHeight="1">
      <c r="B21" s="315" t="s">
        <v>345</v>
      </c>
      <c r="C21" s="321">
        <v>359</v>
      </c>
      <c r="D21" s="327">
        <v>13000</v>
      </c>
      <c r="E21" s="327">
        <v>344</v>
      </c>
      <c r="F21" s="327">
        <v>12600</v>
      </c>
      <c r="G21" s="327">
        <v>1</v>
      </c>
      <c r="H21" s="327">
        <v>28</v>
      </c>
      <c r="I21" s="327">
        <v>3</v>
      </c>
      <c r="J21" s="327">
        <v>127</v>
      </c>
      <c r="K21" s="327" t="s">
        <v>47</v>
      </c>
      <c r="L21" s="327" t="s">
        <v>47</v>
      </c>
      <c r="M21" s="327">
        <v>6</v>
      </c>
      <c r="N21" s="327">
        <v>25</v>
      </c>
      <c r="O21" s="327" t="s">
        <v>47</v>
      </c>
      <c r="P21" s="338" t="s">
        <v>47</v>
      </c>
    </row>
    <row r="22" spans="2:16" s="235" customFormat="1" ht="23.25" hidden="1" customHeight="1">
      <c r="B22" s="240" t="s">
        <v>394</v>
      </c>
      <c r="C22" s="321">
        <v>410</v>
      </c>
      <c r="D22" s="327">
        <v>15600</v>
      </c>
      <c r="E22" s="327">
        <v>394</v>
      </c>
      <c r="F22" s="327">
        <v>15200</v>
      </c>
      <c r="G22" s="327">
        <v>2</v>
      </c>
      <c r="H22" s="327">
        <v>49</v>
      </c>
      <c r="I22" s="327">
        <v>4</v>
      </c>
      <c r="J22" s="327">
        <v>170</v>
      </c>
      <c r="K22" s="327" t="s">
        <v>47</v>
      </c>
      <c r="L22" s="327" t="s">
        <v>47</v>
      </c>
      <c r="M22" s="327">
        <v>6</v>
      </c>
      <c r="N22" s="327">
        <v>21</v>
      </c>
      <c r="O22" s="327" t="s">
        <v>47</v>
      </c>
      <c r="P22" s="338" t="s">
        <v>47</v>
      </c>
    </row>
    <row r="23" spans="2:16" s="235" customFormat="1" ht="23.25" hidden="1" customHeight="1">
      <c r="B23" s="240">
        <v>6</v>
      </c>
      <c r="C23" s="321">
        <v>515</v>
      </c>
      <c r="D23" s="327">
        <v>19800</v>
      </c>
      <c r="E23" s="327">
        <v>495</v>
      </c>
      <c r="F23" s="327">
        <v>19300</v>
      </c>
      <c r="G23" s="327">
        <v>3</v>
      </c>
      <c r="H23" s="327">
        <v>79</v>
      </c>
      <c r="I23" s="327">
        <v>7</v>
      </c>
      <c r="J23" s="327">
        <v>275</v>
      </c>
      <c r="K23" s="327" t="s">
        <v>47</v>
      </c>
      <c r="L23" s="327" t="s">
        <v>47</v>
      </c>
      <c r="M23" s="327">
        <v>3</v>
      </c>
      <c r="N23" s="327">
        <v>8</v>
      </c>
      <c r="O23" s="327" t="s">
        <v>47</v>
      </c>
      <c r="P23" s="338" t="s">
        <v>47</v>
      </c>
    </row>
    <row r="24" spans="2:16" s="235" customFormat="1" ht="23.25" hidden="1" customHeight="1">
      <c r="B24" s="240">
        <v>7</v>
      </c>
      <c r="C24" s="321">
        <v>499</v>
      </c>
      <c r="D24" s="327">
        <v>20000</v>
      </c>
      <c r="E24" s="327">
        <v>476</v>
      </c>
      <c r="F24" s="327">
        <v>19500</v>
      </c>
      <c r="G24" s="327">
        <v>5</v>
      </c>
      <c r="H24" s="327">
        <v>126</v>
      </c>
      <c r="I24" s="327">
        <v>7</v>
      </c>
      <c r="J24" s="327">
        <v>273</v>
      </c>
      <c r="K24" s="327" t="s">
        <v>47</v>
      </c>
      <c r="L24" s="327" t="s">
        <v>47</v>
      </c>
      <c r="M24" s="327">
        <v>2</v>
      </c>
      <c r="N24" s="327">
        <v>8</v>
      </c>
      <c r="O24" s="327" t="s">
        <v>47</v>
      </c>
      <c r="P24" s="338" t="s">
        <v>47</v>
      </c>
    </row>
    <row r="25" spans="2:16" s="235" customFormat="1" ht="23.25" hidden="1" customHeight="1">
      <c r="B25" s="240" t="s">
        <v>346</v>
      </c>
      <c r="C25" s="321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338"/>
    </row>
    <row r="26" spans="2:16" s="235" customFormat="1" ht="23.25" hidden="1" customHeight="1">
      <c r="B26" s="240" t="s">
        <v>268</v>
      </c>
      <c r="C26" s="322">
        <v>63</v>
      </c>
      <c r="D26" s="328">
        <v>24200</v>
      </c>
      <c r="E26" s="328">
        <v>60</v>
      </c>
      <c r="F26" s="328">
        <v>23500</v>
      </c>
      <c r="G26" s="328">
        <v>1</v>
      </c>
      <c r="H26" s="328">
        <v>257</v>
      </c>
      <c r="I26" s="328">
        <v>1</v>
      </c>
      <c r="J26" s="328">
        <v>353</v>
      </c>
      <c r="K26" s="328" t="s">
        <v>47</v>
      </c>
      <c r="L26" s="328" t="s">
        <v>47</v>
      </c>
      <c r="M26" s="328">
        <v>0</v>
      </c>
      <c r="N26" s="328">
        <v>15</v>
      </c>
      <c r="O26" s="328" t="s">
        <v>47</v>
      </c>
      <c r="P26" s="339" t="s">
        <v>47</v>
      </c>
    </row>
    <row r="27" spans="2:16" s="235" customFormat="1" ht="23.25" hidden="1" customHeight="1">
      <c r="B27" s="241" t="s">
        <v>347</v>
      </c>
      <c r="C27" s="323">
        <v>73</v>
      </c>
      <c r="D27" s="329">
        <v>28600</v>
      </c>
      <c r="E27" s="329">
        <v>71</v>
      </c>
      <c r="F27" s="329">
        <v>27900</v>
      </c>
      <c r="G27" s="329">
        <v>1</v>
      </c>
      <c r="H27" s="329">
        <v>251</v>
      </c>
      <c r="I27" s="329">
        <v>1</v>
      </c>
      <c r="J27" s="329">
        <v>423</v>
      </c>
      <c r="K27" s="329" t="s">
        <v>47</v>
      </c>
      <c r="L27" s="329" t="s">
        <v>47</v>
      </c>
      <c r="M27" s="329">
        <v>0</v>
      </c>
      <c r="N27" s="329">
        <v>7</v>
      </c>
      <c r="O27" s="329" t="s">
        <v>47</v>
      </c>
      <c r="P27" s="340" t="s">
        <v>47</v>
      </c>
    </row>
    <row r="28" spans="2:16" s="235" customFormat="1" ht="23.25" hidden="1" customHeight="1">
      <c r="B28" s="239" t="s">
        <v>349</v>
      </c>
      <c r="C28" s="249">
        <v>70</v>
      </c>
      <c r="D28" s="268">
        <v>27600</v>
      </c>
      <c r="E28" s="268">
        <v>68</v>
      </c>
      <c r="F28" s="268">
        <v>26900</v>
      </c>
      <c r="G28" s="268">
        <v>1</v>
      </c>
      <c r="H28" s="268">
        <v>227</v>
      </c>
      <c r="I28" s="268">
        <v>1</v>
      </c>
      <c r="J28" s="268">
        <v>377</v>
      </c>
      <c r="K28" s="268" t="s">
        <v>47</v>
      </c>
      <c r="L28" s="268" t="s">
        <v>47</v>
      </c>
      <c r="M28" s="268">
        <v>0</v>
      </c>
      <c r="N28" s="268">
        <v>15</v>
      </c>
      <c r="O28" s="268" t="s">
        <v>47</v>
      </c>
      <c r="P28" s="280" t="s">
        <v>47</v>
      </c>
    </row>
    <row r="29" spans="2:16" s="235" customFormat="1" ht="23.25" hidden="1" customHeight="1">
      <c r="B29" s="239" t="s">
        <v>228</v>
      </c>
      <c r="C29" s="249">
        <v>70</v>
      </c>
      <c r="D29" s="268">
        <v>27700</v>
      </c>
      <c r="E29" s="268">
        <v>67</v>
      </c>
      <c r="F29" s="268">
        <v>26800</v>
      </c>
      <c r="G29" s="268">
        <v>1</v>
      </c>
      <c r="H29" s="268">
        <v>269</v>
      </c>
      <c r="I29" s="268">
        <v>2</v>
      </c>
      <c r="J29" s="268">
        <v>593</v>
      </c>
      <c r="K29" s="268" t="s">
        <v>47</v>
      </c>
      <c r="L29" s="268" t="s">
        <v>47</v>
      </c>
      <c r="M29" s="268">
        <v>1</v>
      </c>
      <c r="N29" s="268">
        <v>32</v>
      </c>
      <c r="O29" s="268">
        <v>0</v>
      </c>
      <c r="P29" s="280">
        <v>2</v>
      </c>
    </row>
    <row r="30" spans="2:16" s="235" customFormat="1" ht="23.25" hidden="1" customHeight="1">
      <c r="B30" s="239">
        <v>13</v>
      </c>
      <c r="C30" s="249">
        <v>70</v>
      </c>
      <c r="D30" s="268">
        <v>25700</v>
      </c>
      <c r="E30" s="268">
        <v>68</v>
      </c>
      <c r="F30" s="268">
        <v>24800</v>
      </c>
      <c r="G30" s="268">
        <v>0</v>
      </c>
      <c r="H30" s="268">
        <v>119</v>
      </c>
      <c r="I30" s="268">
        <v>1</v>
      </c>
      <c r="J30" s="268">
        <v>584</v>
      </c>
      <c r="K30" s="268" t="s">
        <v>47</v>
      </c>
      <c r="L30" s="268" t="s">
        <v>47</v>
      </c>
      <c r="M30" s="268">
        <v>1</v>
      </c>
      <c r="N30" s="268">
        <v>39</v>
      </c>
      <c r="O30" s="268" t="s">
        <v>47</v>
      </c>
      <c r="P30" s="280" t="s">
        <v>47</v>
      </c>
    </row>
    <row r="31" spans="2:16" s="235" customFormat="1" ht="23.25" hidden="1" customHeight="1">
      <c r="B31" s="239">
        <v>14</v>
      </c>
      <c r="C31" s="249">
        <v>62</v>
      </c>
      <c r="D31" s="268">
        <v>24300</v>
      </c>
      <c r="E31" s="268">
        <v>60</v>
      </c>
      <c r="F31" s="268">
        <v>23580</v>
      </c>
      <c r="G31" s="268">
        <v>0</v>
      </c>
      <c r="H31" s="268">
        <v>18</v>
      </c>
      <c r="I31" s="268">
        <v>1</v>
      </c>
      <c r="J31" s="268">
        <v>526</v>
      </c>
      <c r="K31" s="268" t="s">
        <v>47</v>
      </c>
      <c r="L31" s="268" t="s">
        <v>47</v>
      </c>
      <c r="M31" s="268">
        <v>3</v>
      </c>
      <c r="N31" s="268">
        <v>62</v>
      </c>
      <c r="O31" s="268" t="s">
        <v>47</v>
      </c>
      <c r="P31" s="280" t="s">
        <v>47</v>
      </c>
    </row>
    <row r="32" spans="2:16" s="235" customFormat="1" ht="23.25" hidden="1" customHeight="1">
      <c r="B32" s="316" t="s">
        <v>183</v>
      </c>
      <c r="C32" s="248">
        <v>61</v>
      </c>
      <c r="D32" s="269">
        <v>33300</v>
      </c>
      <c r="E32" s="269">
        <v>58</v>
      </c>
      <c r="F32" s="269">
        <v>31551</v>
      </c>
      <c r="G32" s="269">
        <v>0</v>
      </c>
      <c r="H32" s="269">
        <v>0</v>
      </c>
      <c r="I32" s="269">
        <v>2</v>
      </c>
      <c r="J32" s="269">
        <v>1624</v>
      </c>
      <c r="K32" s="269" t="s">
        <v>47</v>
      </c>
      <c r="L32" s="269" t="s">
        <v>47</v>
      </c>
      <c r="M32" s="269">
        <v>0</v>
      </c>
      <c r="N32" s="269">
        <v>19</v>
      </c>
      <c r="O32" s="269" t="s">
        <v>47</v>
      </c>
      <c r="P32" s="334" t="s">
        <v>47</v>
      </c>
    </row>
    <row r="33" spans="2:16" s="235" customFormat="1" ht="23.25" hidden="1" customHeight="1">
      <c r="B33" s="239">
        <v>19</v>
      </c>
      <c r="C33" s="249">
        <v>71</v>
      </c>
      <c r="D33" s="268">
        <v>31700</v>
      </c>
      <c r="E33" s="268">
        <v>68</v>
      </c>
      <c r="F33" s="268">
        <v>30278</v>
      </c>
      <c r="G33" s="268">
        <v>0</v>
      </c>
      <c r="H33" s="268">
        <v>56</v>
      </c>
      <c r="I33" s="268">
        <v>2</v>
      </c>
      <c r="J33" s="268">
        <v>1306</v>
      </c>
      <c r="K33" s="268" t="s">
        <v>47</v>
      </c>
      <c r="L33" s="268" t="s">
        <v>47</v>
      </c>
      <c r="M33" s="268">
        <v>0</v>
      </c>
      <c r="N33" s="268">
        <v>25</v>
      </c>
      <c r="O33" s="268" t="s">
        <v>47</v>
      </c>
      <c r="P33" s="280" t="s">
        <v>47</v>
      </c>
    </row>
    <row r="34" spans="2:16" s="235" customFormat="1" ht="23.25" hidden="1" customHeight="1">
      <c r="B34" s="239">
        <v>20</v>
      </c>
      <c r="C34" s="249">
        <v>82</v>
      </c>
      <c r="D34" s="268">
        <v>35018</v>
      </c>
      <c r="E34" s="268">
        <v>79</v>
      </c>
      <c r="F34" s="268">
        <v>33508</v>
      </c>
      <c r="G34" s="268">
        <v>0</v>
      </c>
      <c r="H34" s="268">
        <v>38</v>
      </c>
      <c r="I34" s="268">
        <v>3</v>
      </c>
      <c r="J34" s="268">
        <v>1454</v>
      </c>
      <c r="K34" s="268" t="s">
        <v>47</v>
      </c>
      <c r="L34" s="268" t="s">
        <v>47</v>
      </c>
      <c r="M34" s="268">
        <v>0</v>
      </c>
      <c r="N34" s="268">
        <v>18</v>
      </c>
      <c r="O34" s="268" t="s">
        <v>47</v>
      </c>
      <c r="P34" s="280" t="s">
        <v>47</v>
      </c>
    </row>
    <row r="35" spans="2:16" s="235" customFormat="1" ht="23.25" hidden="1" customHeight="1">
      <c r="B35" s="239">
        <v>21</v>
      </c>
      <c r="C35" s="249">
        <v>78.94</v>
      </c>
      <c r="D35" s="268">
        <v>36718</v>
      </c>
      <c r="E35" s="268">
        <v>76.09</v>
      </c>
      <c r="F35" s="268">
        <v>35379</v>
      </c>
      <c r="G35" s="268">
        <v>0</v>
      </c>
      <c r="H35" s="268">
        <v>0</v>
      </c>
      <c r="I35" s="268">
        <v>2.85</v>
      </c>
      <c r="J35" s="268">
        <v>1320</v>
      </c>
      <c r="K35" s="268">
        <v>0</v>
      </c>
      <c r="L35" s="268">
        <v>0</v>
      </c>
      <c r="M35" s="268">
        <v>0.32</v>
      </c>
      <c r="N35" s="268">
        <v>16</v>
      </c>
      <c r="O35" s="268">
        <v>0</v>
      </c>
      <c r="P35" s="280">
        <v>0</v>
      </c>
    </row>
    <row r="36" spans="2:16" s="235" customFormat="1" ht="23.25" hidden="1" customHeight="1">
      <c r="B36" s="239">
        <v>22</v>
      </c>
      <c r="C36" s="249">
        <v>79.03</v>
      </c>
      <c r="D36" s="268">
        <v>34545</v>
      </c>
      <c r="E36" s="268">
        <v>75.87</v>
      </c>
      <c r="F36" s="268">
        <v>33416</v>
      </c>
      <c r="G36" s="268">
        <v>0.1</v>
      </c>
      <c r="H36" s="268">
        <v>22</v>
      </c>
      <c r="I36" s="268">
        <v>3.04</v>
      </c>
      <c r="J36" s="268">
        <v>1105</v>
      </c>
      <c r="K36" s="268">
        <v>0</v>
      </c>
      <c r="L36" s="268">
        <v>0</v>
      </c>
      <c r="M36" s="268">
        <v>0.32</v>
      </c>
      <c r="N36" s="268">
        <v>15</v>
      </c>
      <c r="O36" s="268">
        <v>0</v>
      </c>
      <c r="P36" s="280">
        <v>0</v>
      </c>
    </row>
    <row r="37" spans="2:16" s="235" customFormat="1" ht="23.25" hidden="1" customHeight="1">
      <c r="B37" s="239">
        <v>23</v>
      </c>
      <c r="C37" s="249">
        <v>74.34</v>
      </c>
      <c r="D37" s="268">
        <v>31186</v>
      </c>
      <c r="E37" s="268">
        <v>74.34</v>
      </c>
      <c r="F37" s="268">
        <v>31186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0.32</v>
      </c>
      <c r="N37" s="268">
        <v>15</v>
      </c>
      <c r="O37" s="268">
        <v>0</v>
      </c>
      <c r="P37" s="280">
        <v>0</v>
      </c>
    </row>
    <row r="38" spans="2:16" s="235" customFormat="1" ht="23.25" customHeight="1">
      <c r="B38" s="239">
        <v>24</v>
      </c>
      <c r="C38" s="249">
        <v>79.77</v>
      </c>
      <c r="D38" s="268">
        <v>33427</v>
      </c>
      <c r="E38" s="268">
        <v>77.83</v>
      </c>
      <c r="F38" s="268">
        <v>32588</v>
      </c>
      <c r="G38" s="268">
        <v>0</v>
      </c>
      <c r="H38" s="268">
        <v>0</v>
      </c>
      <c r="I38" s="268">
        <v>1.92</v>
      </c>
      <c r="J38" s="268">
        <v>838</v>
      </c>
      <c r="K38" s="268">
        <v>0</v>
      </c>
      <c r="L38" s="268">
        <v>0</v>
      </c>
      <c r="M38" s="268">
        <v>0.43</v>
      </c>
      <c r="N38" s="268">
        <v>18</v>
      </c>
      <c r="O38" s="268">
        <v>0</v>
      </c>
      <c r="P38" s="280">
        <v>0</v>
      </c>
    </row>
    <row r="39" spans="2:16" s="235" customFormat="1" ht="23.25" customHeight="1">
      <c r="B39" s="239">
        <v>25</v>
      </c>
      <c r="C39" s="249">
        <v>87</v>
      </c>
      <c r="D39" s="268">
        <v>35382</v>
      </c>
      <c r="E39" s="268">
        <v>85.51</v>
      </c>
      <c r="F39" s="268">
        <v>34533</v>
      </c>
      <c r="G39" s="268">
        <v>0.23</v>
      </c>
      <c r="H39" s="268">
        <v>25</v>
      </c>
      <c r="I39" s="268">
        <v>1.66</v>
      </c>
      <c r="J39" s="268">
        <v>811</v>
      </c>
      <c r="K39" s="268">
        <v>0</v>
      </c>
      <c r="L39" s="268">
        <v>0</v>
      </c>
      <c r="M39" s="268">
        <v>0.43</v>
      </c>
      <c r="N39" s="268">
        <v>18</v>
      </c>
      <c r="O39" s="268">
        <v>0</v>
      </c>
      <c r="P39" s="280">
        <v>0</v>
      </c>
    </row>
    <row r="40" spans="2:16" s="235" customFormat="1" ht="23.25" customHeight="1">
      <c r="B40" s="239">
        <v>26</v>
      </c>
      <c r="C40" s="249">
        <v>89</v>
      </c>
      <c r="D40" s="268">
        <v>39158</v>
      </c>
      <c r="E40" s="268">
        <v>87</v>
      </c>
      <c r="F40" s="268">
        <v>38328</v>
      </c>
      <c r="G40" s="268">
        <v>0</v>
      </c>
      <c r="H40" s="268">
        <v>32</v>
      </c>
      <c r="I40" s="268">
        <v>2</v>
      </c>
      <c r="J40" s="268">
        <v>793</v>
      </c>
      <c r="K40" s="268">
        <v>0</v>
      </c>
      <c r="L40" s="268">
        <v>0</v>
      </c>
      <c r="M40" s="268">
        <v>0</v>
      </c>
      <c r="N40" s="268">
        <v>18</v>
      </c>
      <c r="O40" s="268">
        <v>0</v>
      </c>
      <c r="P40" s="280">
        <v>0</v>
      </c>
    </row>
    <row r="41" spans="2:16" s="235" customFormat="1" ht="23.25" customHeight="1">
      <c r="B41" s="239">
        <v>27</v>
      </c>
      <c r="C41" s="249">
        <v>87</v>
      </c>
      <c r="D41" s="268">
        <v>39160</v>
      </c>
      <c r="E41" s="268">
        <v>83</v>
      </c>
      <c r="F41" s="268">
        <v>38212</v>
      </c>
      <c r="G41" s="268">
        <v>0</v>
      </c>
      <c r="H41" s="268">
        <v>39</v>
      </c>
      <c r="I41" s="268">
        <v>2</v>
      </c>
      <c r="J41" s="268">
        <v>844</v>
      </c>
      <c r="K41" s="268">
        <v>0</v>
      </c>
      <c r="L41" s="268">
        <v>0</v>
      </c>
      <c r="M41" s="268">
        <v>0</v>
      </c>
      <c r="N41" s="268">
        <v>10</v>
      </c>
      <c r="O41" s="268">
        <v>0</v>
      </c>
      <c r="P41" s="280">
        <v>0</v>
      </c>
    </row>
    <row r="42" spans="2:16" s="235" customFormat="1" ht="23.25" customHeight="1">
      <c r="B42" s="239">
        <v>28</v>
      </c>
      <c r="C42" s="249">
        <v>83</v>
      </c>
      <c r="D42" s="268">
        <v>39342</v>
      </c>
      <c r="E42" s="268">
        <v>80</v>
      </c>
      <c r="F42" s="268">
        <v>38482</v>
      </c>
      <c r="G42" s="268">
        <v>0</v>
      </c>
      <c r="H42" s="268">
        <v>20</v>
      </c>
      <c r="I42" s="268">
        <v>2</v>
      </c>
      <c r="J42" s="268">
        <v>769</v>
      </c>
      <c r="K42" s="268">
        <v>0</v>
      </c>
      <c r="L42" s="268">
        <v>0</v>
      </c>
      <c r="M42" s="268">
        <v>0</v>
      </c>
      <c r="N42" s="268">
        <v>11</v>
      </c>
      <c r="O42" s="268">
        <v>0</v>
      </c>
      <c r="P42" s="280">
        <v>0</v>
      </c>
    </row>
    <row r="43" spans="2:16" s="235" customFormat="1" ht="23.25" customHeight="1">
      <c r="B43" s="239">
        <v>29</v>
      </c>
      <c r="C43" s="249">
        <v>84</v>
      </c>
      <c r="D43" s="268">
        <v>35214</v>
      </c>
      <c r="E43" s="268">
        <v>82</v>
      </c>
      <c r="F43" s="268">
        <v>34418</v>
      </c>
      <c r="G43" s="268">
        <v>0</v>
      </c>
      <c r="H43" s="268">
        <v>4</v>
      </c>
      <c r="I43" s="268">
        <v>2</v>
      </c>
      <c r="J43" s="268">
        <v>728</v>
      </c>
      <c r="K43" s="268">
        <v>0</v>
      </c>
      <c r="L43" s="268">
        <v>0</v>
      </c>
      <c r="M43" s="268">
        <v>0</v>
      </c>
      <c r="N43" s="268">
        <v>15</v>
      </c>
      <c r="O43" s="268">
        <v>0</v>
      </c>
      <c r="P43" s="280">
        <v>0</v>
      </c>
    </row>
    <row r="44" spans="2:16" s="235" customFormat="1" ht="23.25" customHeight="1">
      <c r="B44" s="239">
        <v>30</v>
      </c>
      <c r="C44" s="249">
        <v>78</v>
      </c>
      <c r="D44" s="268">
        <v>35934</v>
      </c>
      <c r="E44" s="268">
        <v>76</v>
      </c>
      <c r="F44" s="268">
        <v>35226</v>
      </c>
      <c r="G44" s="268">
        <v>0</v>
      </c>
      <c r="H44" s="268">
        <v>0</v>
      </c>
      <c r="I44" s="268">
        <v>2</v>
      </c>
      <c r="J44" s="268">
        <v>567</v>
      </c>
      <c r="K44" s="268">
        <v>0</v>
      </c>
      <c r="L44" s="268">
        <v>0</v>
      </c>
      <c r="M44" s="268">
        <v>0</v>
      </c>
      <c r="N44" s="268">
        <v>16</v>
      </c>
      <c r="O44" s="268">
        <v>0</v>
      </c>
      <c r="P44" s="280">
        <v>0</v>
      </c>
    </row>
    <row r="45" spans="2:16" s="235" customFormat="1" ht="23.25" customHeight="1">
      <c r="B45" s="239" t="s">
        <v>158</v>
      </c>
      <c r="C45" s="249">
        <v>75</v>
      </c>
      <c r="D45" s="268">
        <v>33911</v>
      </c>
      <c r="E45" s="268">
        <v>73</v>
      </c>
      <c r="F45" s="268">
        <v>33287</v>
      </c>
      <c r="G45" s="268">
        <v>0</v>
      </c>
      <c r="H45" s="268">
        <v>0</v>
      </c>
      <c r="I45" s="268">
        <v>1</v>
      </c>
      <c r="J45" s="268">
        <v>465</v>
      </c>
      <c r="K45" s="268">
        <v>0</v>
      </c>
      <c r="L45" s="268">
        <v>0</v>
      </c>
      <c r="M45" s="268">
        <v>0</v>
      </c>
      <c r="N45" s="268">
        <v>12</v>
      </c>
      <c r="O45" s="268">
        <v>0</v>
      </c>
      <c r="P45" s="280">
        <v>0</v>
      </c>
    </row>
    <row r="46" spans="2:16" s="235" customFormat="1" ht="23.25" customHeight="1">
      <c r="B46" s="243">
        <v>2</v>
      </c>
      <c r="C46" s="250">
        <v>62</v>
      </c>
      <c r="D46" s="270">
        <v>32888</v>
      </c>
      <c r="E46" s="270">
        <v>60</v>
      </c>
      <c r="F46" s="270">
        <v>32360</v>
      </c>
      <c r="G46" s="270">
        <v>0</v>
      </c>
      <c r="H46" s="270">
        <v>0</v>
      </c>
      <c r="I46" s="270">
        <v>1</v>
      </c>
      <c r="J46" s="270">
        <v>398</v>
      </c>
      <c r="K46" s="270">
        <v>0</v>
      </c>
      <c r="L46" s="270">
        <v>0</v>
      </c>
      <c r="M46" s="270">
        <v>0</v>
      </c>
      <c r="N46" s="270">
        <v>12</v>
      </c>
      <c r="O46" s="270">
        <v>0</v>
      </c>
      <c r="P46" s="281">
        <v>0</v>
      </c>
    </row>
    <row r="47" spans="2:16" s="235" customFormat="1">
      <c r="B47" s="237"/>
      <c r="C47" s="237"/>
      <c r="D47" s="237"/>
      <c r="E47" s="237"/>
      <c r="F47" s="237"/>
      <c r="G47" s="237"/>
      <c r="H47" s="237"/>
      <c r="I47" s="277"/>
      <c r="J47" s="333"/>
      <c r="K47" s="237"/>
      <c r="L47" s="333"/>
      <c r="M47" s="333"/>
      <c r="N47" s="335"/>
      <c r="O47" s="277" t="s">
        <v>395</v>
      </c>
      <c r="P47" s="237"/>
    </row>
    <row r="48" spans="2:16" s="235" customFormat="1">
      <c r="B48" s="237"/>
      <c r="C48" s="237"/>
      <c r="D48" s="237"/>
      <c r="E48" s="237"/>
      <c r="F48" s="237"/>
      <c r="G48" s="237"/>
      <c r="H48" s="237"/>
      <c r="I48" s="277"/>
      <c r="J48" s="277"/>
      <c r="K48" s="237" t="s">
        <v>388</v>
      </c>
      <c r="L48" s="237"/>
      <c r="M48" s="333"/>
      <c r="N48" s="335"/>
      <c r="O48" s="333"/>
      <c r="P48" s="277"/>
    </row>
    <row r="49" spans="2:16" s="235" customFormat="1">
      <c r="B49" s="237"/>
      <c r="C49" s="237"/>
      <c r="D49" s="237"/>
      <c r="E49" s="237"/>
      <c r="F49" s="237"/>
      <c r="G49" s="237"/>
      <c r="H49" s="237"/>
      <c r="I49" s="277"/>
      <c r="J49" s="277"/>
      <c r="K49" s="237"/>
      <c r="L49" s="237"/>
      <c r="M49" s="237"/>
      <c r="N49" s="277"/>
      <c r="O49" s="237"/>
      <c r="P49" s="277" t="s">
        <v>192</v>
      </c>
    </row>
    <row r="50" spans="2:16" s="235" customFormat="1">
      <c r="I50" s="111"/>
      <c r="J50" s="111"/>
      <c r="K50" s="111"/>
      <c r="L50" s="111"/>
    </row>
  </sheetData>
  <mergeCells count="6">
    <mergeCell ref="O6:P7"/>
    <mergeCell ref="E7:F7"/>
    <mergeCell ref="G7:H7"/>
    <mergeCell ref="I7:J7"/>
    <mergeCell ref="K6:L7"/>
    <mergeCell ref="M6:N7"/>
  </mergeCells>
  <phoneticPr fontId="6"/>
  <printOptions horizontalCentered="1"/>
  <pageMargins left="0.59055118110236227" right="0.39370078740157483" top="0.59055118110236227" bottom="0.78740157480314965" header="0.51181102362204722" footer="0.51181102362204722"/>
  <pageSetup paperSize="9" scale="84" orientation="portrait" verticalDpi="4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5"/>
  <sheetViews>
    <sheetView showGridLines="0" view="pageBreakPreview" topLeftCell="A2" zoomScale="85" zoomScaleNormal="85" zoomScaleSheetLayoutView="85" workbookViewId="0">
      <selection activeCell="T10" sqref="T10"/>
    </sheetView>
  </sheetViews>
  <sheetFormatPr defaultColWidth="10" defaultRowHeight="12"/>
  <cols>
    <col min="1" max="1" width="8.375" style="235" customWidth="1"/>
    <col min="2" max="2" width="5.375" style="235" customWidth="1"/>
    <col min="3" max="3" width="7.625" style="235" customWidth="1"/>
    <col min="4" max="4" width="7.75" style="341" customWidth="1"/>
    <col min="5" max="5" width="5.125" style="235" customWidth="1"/>
    <col min="6" max="6" width="7.625" style="235" customWidth="1"/>
    <col min="7" max="7" width="7.75" style="341" customWidth="1"/>
    <col min="8" max="8" width="5" style="235" customWidth="1"/>
    <col min="9" max="9" width="6.625" style="235" customWidth="1"/>
    <col min="10" max="10" width="7.75" style="341" customWidth="1"/>
    <col min="11" max="11" width="5.375" style="235" customWidth="1"/>
    <col min="12" max="12" width="7.625" style="235" customWidth="1"/>
    <col min="13" max="13" width="7.75" style="341" customWidth="1"/>
    <col min="14" max="14" width="5.375" style="235" customWidth="1"/>
    <col min="15" max="15" width="7.625" style="235" customWidth="1"/>
    <col min="16" max="16" width="7.75" style="341" customWidth="1"/>
    <col min="17" max="17" width="5.375" style="235" customWidth="1"/>
    <col min="18" max="18" width="7.75" style="235" customWidth="1"/>
    <col min="19" max="19" width="9.25" style="341" customWidth="1"/>
    <col min="20" max="16384" width="10" style="235"/>
  </cols>
  <sheetData>
    <row r="1" spans="1:19" hidden="1">
      <c r="A1" s="235" t="s">
        <v>213</v>
      </c>
    </row>
    <row r="2" spans="1:19" ht="17.25">
      <c r="A2" s="166" t="s">
        <v>294</v>
      </c>
    </row>
    <row r="3" spans="1:19" ht="17.25">
      <c r="A3" s="703" t="s">
        <v>439</v>
      </c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</row>
    <row r="4" spans="1:19" ht="21" customHeight="1">
      <c r="A4" s="342" t="s">
        <v>397</v>
      </c>
      <c r="S4" s="111" t="s">
        <v>400</v>
      </c>
    </row>
    <row r="5" spans="1:19" ht="30" customHeight="1">
      <c r="A5" s="343" t="s">
        <v>401</v>
      </c>
      <c r="B5" s="351" t="s">
        <v>279</v>
      </c>
      <c r="C5" s="358"/>
      <c r="D5" s="362"/>
      <c r="E5" s="351" t="s">
        <v>402</v>
      </c>
      <c r="F5" s="358"/>
      <c r="G5" s="362"/>
      <c r="H5" s="351" t="s">
        <v>403</v>
      </c>
      <c r="I5" s="358"/>
      <c r="J5" s="362"/>
      <c r="K5" s="351" t="s">
        <v>154</v>
      </c>
      <c r="L5" s="358"/>
      <c r="M5" s="362"/>
      <c r="N5" s="351" t="s">
        <v>405</v>
      </c>
      <c r="O5" s="358"/>
      <c r="P5" s="362"/>
      <c r="Q5" s="351" t="s">
        <v>248</v>
      </c>
      <c r="R5" s="358"/>
      <c r="S5" s="362"/>
    </row>
    <row r="6" spans="1:19" ht="51" customHeight="1">
      <c r="A6" s="344" t="s">
        <v>408</v>
      </c>
      <c r="B6" s="352" t="s">
        <v>410</v>
      </c>
      <c r="C6" s="352" t="s">
        <v>411</v>
      </c>
      <c r="D6" s="363" t="s">
        <v>322</v>
      </c>
      <c r="E6" s="352" t="s">
        <v>410</v>
      </c>
      <c r="F6" s="352" t="s">
        <v>411</v>
      </c>
      <c r="G6" s="363" t="s">
        <v>322</v>
      </c>
      <c r="H6" s="352" t="s">
        <v>410</v>
      </c>
      <c r="I6" s="352" t="s">
        <v>411</v>
      </c>
      <c r="J6" s="363" t="s">
        <v>322</v>
      </c>
      <c r="K6" s="352" t="s">
        <v>410</v>
      </c>
      <c r="L6" s="352" t="s">
        <v>411</v>
      </c>
      <c r="M6" s="363" t="s">
        <v>322</v>
      </c>
      <c r="N6" s="352" t="s">
        <v>410</v>
      </c>
      <c r="O6" s="352" t="s">
        <v>411</v>
      </c>
      <c r="P6" s="363" t="s">
        <v>322</v>
      </c>
      <c r="Q6" s="352" t="s">
        <v>410</v>
      </c>
      <c r="R6" s="352" t="s">
        <v>58</v>
      </c>
      <c r="S6" s="363" t="s">
        <v>322</v>
      </c>
    </row>
    <row r="7" spans="1:19" ht="24" hidden="1" customHeight="1">
      <c r="A7" s="345" t="s">
        <v>412</v>
      </c>
      <c r="B7" s="353">
        <v>53</v>
      </c>
      <c r="C7" s="359">
        <v>795</v>
      </c>
      <c r="D7" s="364">
        <f t="shared" ref="D7:D18" si="0">C7/B7</f>
        <v>15</v>
      </c>
      <c r="E7" s="359">
        <v>4</v>
      </c>
      <c r="F7" s="359">
        <v>130</v>
      </c>
      <c r="G7" s="364">
        <f t="shared" ref="G7:G21" si="1">F7/E7</f>
        <v>32.5</v>
      </c>
      <c r="H7" s="359">
        <v>10</v>
      </c>
      <c r="I7" s="359">
        <v>31</v>
      </c>
      <c r="J7" s="364">
        <f t="shared" ref="J7:J22" si="2">I7/H7</f>
        <v>3.1</v>
      </c>
      <c r="K7" s="359">
        <v>44</v>
      </c>
      <c r="L7" s="359">
        <v>3393</v>
      </c>
      <c r="M7" s="364">
        <f t="shared" ref="M7:M32" si="3">L7/K7</f>
        <v>77.11363636363636</v>
      </c>
      <c r="N7" s="359">
        <v>99</v>
      </c>
      <c r="O7" s="359">
        <v>928</v>
      </c>
      <c r="P7" s="364">
        <f t="shared" ref="P7:P18" si="4">O7/N7</f>
        <v>9.3737373737373737</v>
      </c>
      <c r="Q7" s="359">
        <v>8</v>
      </c>
      <c r="R7" s="359">
        <v>77300</v>
      </c>
      <c r="S7" s="372">
        <f t="shared" ref="S7:S32" si="5">R7/Q7</f>
        <v>9662.5</v>
      </c>
    </row>
    <row r="8" spans="1:19" ht="24" hidden="1" customHeight="1">
      <c r="A8" s="346" t="s">
        <v>413</v>
      </c>
      <c r="B8" s="354">
        <v>55</v>
      </c>
      <c r="C8" s="360">
        <v>876</v>
      </c>
      <c r="D8" s="365">
        <f t="shared" si="0"/>
        <v>15.927272727272728</v>
      </c>
      <c r="E8" s="360">
        <v>3</v>
      </c>
      <c r="F8" s="360">
        <v>91</v>
      </c>
      <c r="G8" s="365">
        <f t="shared" si="1"/>
        <v>30.333333333333332</v>
      </c>
      <c r="H8" s="360">
        <v>8</v>
      </c>
      <c r="I8" s="360">
        <v>26</v>
      </c>
      <c r="J8" s="365">
        <f t="shared" si="2"/>
        <v>3.25</v>
      </c>
      <c r="K8" s="360">
        <v>40</v>
      </c>
      <c r="L8" s="360">
        <v>3370</v>
      </c>
      <c r="M8" s="365">
        <f t="shared" si="3"/>
        <v>84.25</v>
      </c>
      <c r="N8" s="360">
        <v>90</v>
      </c>
      <c r="O8" s="360">
        <v>533</v>
      </c>
      <c r="P8" s="365">
        <f t="shared" si="4"/>
        <v>5.9222222222222225</v>
      </c>
      <c r="Q8" s="360">
        <v>8</v>
      </c>
      <c r="R8" s="360">
        <v>66190</v>
      </c>
      <c r="S8" s="373">
        <f t="shared" si="5"/>
        <v>8273.75</v>
      </c>
    </row>
    <row r="9" spans="1:19" ht="24" hidden="1" customHeight="1">
      <c r="A9" s="346" t="s">
        <v>414</v>
      </c>
      <c r="B9" s="354">
        <v>59</v>
      </c>
      <c r="C9" s="360">
        <v>920</v>
      </c>
      <c r="D9" s="365">
        <f t="shared" si="0"/>
        <v>15.59322033898305</v>
      </c>
      <c r="E9" s="360">
        <v>3</v>
      </c>
      <c r="F9" s="360">
        <v>104</v>
      </c>
      <c r="G9" s="365">
        <f t="shared" si="1"/>
        <v>34.666666666666664</v>
      </c>
      <c r="H9" s="360">
        <v>7</v>
      </c>
      <c r="I9" s="360">
        <v>34</v>
      </c>
      <c r="J9" s="365">
        <f t="shared" si="2"/>
        <v>4.8571428571428568</v>
      </c>
      <c r="K9" s="360">
        <v>33</v>
      </c>
      <c r="L9" s="360">
        <v>3441</v>
      </c>
      <c r="M9" s="365">
        <f t="shared" si="3"/>
        <v>104.27272727272727</v>
      </c>
      <c r="N9" s="360">
        <v>76</v>
      </c>
      <c r="O9" s="360">
        <v>586</v>
      </c>
      <c r="P9" s="365">
        <f t="shared" si="4"/>
        <v>7.7105263157894735</v>
      </c>
      <c r="Q9" s="360">
        <v>6</v>
      </c>
      <c r="R9" s="360">
        <v>39440</v>
      </c>
      <c r="S9" s="373">
        <f t="shared" si="5"/>
        <v>6573.333333333333</v>
      </c>
    </row>
    <row r="10" spans="1:19" ht="24" hidden="1" customHeight="1">
      <c r="A10" s="346">
        <v>7</v>
      </c>
      <c r="B10" s="354">
        <v>60</v>
      </c>
      <c r="C10" s="360">
        <v>956</v>
      </c>
      <c r="D10" s="365">
        <f t="shared" si="0"/>
        <v>15.933333333333334</v>
      </c>
      <c r="E10" s="360">
        <v>3</v>
      </c>
      <c r="F10" s="360">
        <v>126</v>
      </c>
      <c r="G10" s="365">
        <f t="shared" si="1"/>
        <v>42</v>
      </c>
      <c r="H10" s="360">
        <v>9</v>
      </c>
      <c r="I10" s="360">
        <v>40</v>
      </c>
      <c r="J10" s="365">
        <f t="shared" si="2"/>
        <v>4.4444444444444446</v>
      </c>
      <c r="K10" s="360">
        <v>32</v>
      </c>
      <c r="L10" s="360">
        <v>3418</v>
      </c>
      <c r="M10" s="365">
        <f t="shared" si="3"/>
        <v>106.8125</v>
      </c>
      <c r="N10" s="360">
        <v>71</v>
      </c>
      <c r="O10" s="360">
        <v>710</v>
      </c>
      <c r="P10" s="365">
        <f t="shared" si="4"/>
        <v>10</v>
      </c>
      <c r="Q10" s="360">
        <v>6</v>
      </c>
      <c r="R10" s="360">
        <v>40970</v>
      </c>
      <c r="S10" s="373">
        <f t="shared" si="5"/>
        <v>6828.333333333333</v>
      </c>
    </row>
    <row r="11" spans="1:19" ht="24" hidden="1" customHeight="1">
      <c r="A11" s="346">
        <v>8</v>
      </c>
      <c r="B11" s="354">
        <v>54</v>
      </c>
      <c r="C11" s="360">
        <v>724</v>
      </c>
      <c r="D11" s="365">
        <f t="shared" si="0"/>
        <v>13.407407407407407</v>
      </c>
      <c r="E11" s="360">
        <v>3</v>
      </c>
      <c r="F11" s="360">
        <v>134</v>
      </c>
      <c r="G11" s="365">
        <f t="shared" si="1"/>
        <v>44.666666666666664</v>
      </c>
      <c r="H11" s="360">
        <v>10</v>
      </c>
      <c r="I11" s="360">
        <v>60</v>
      </c>
      <c r="J11" s="365">
        <f t="shared" si="2"/>
        <v>6</v>
      </c>
      <c r="K11" s="360">
        <v>28</v>
      </c>
      <c r="L11" s="360">
        <v>3469</v>
      </c>
      <c r="M11" s="365">
        <f t="shared" si="3"/>
        <v>123.89285714285714</v>
      </c>
      <c r="N11" s="360">
        <v>83</v>
      </c>
      <c r="O11" s="360">
        <v>667</v>
      </c>
      <c r="P11" s="365">
        <f t="shared" si="4"/>
        <v>8.0361445783132535</v>
      </c>
      <c r="Q11" s="360">
        <v>5</v>
      </c>
      <c r="R11" s="360">
        <v>36906</v>
      </c>
      <c r="S11" s="373">
        <f t="shared" si="5"/>
        <v>7381.2</v>
      </c>
    </row>
    <row r="12" spans="1:19" ht="24" hidden="1" customHeight="1">
      <c r="A12" s="347" t="s">
        <v>268</v>
      </c>
      <c r="B12" s="355">
        <v>54</v>
      </c>
      <c r="C12" s="361">
        <v>587</v>
      </c>
      <c r="D12" s="366">
        <f t="shared" si="0"/>
        <v>10.87037037037037</v>
      </c>
      <c r="E12" s="361">
        <v>3</v>
      </c>
      <c r="F12" s="361">
        <v>116</v>
      </c>
      <c r="G12" s="366">
        <f t="shared" si="1"/>
        <v>38.666666666666664</v>
      </c>
      <c r="H12" s="361">
        <v>10</v>
      </c>
      <c r="I12" s="361">
        <v>69</v>
      </c>
      <c r="J12" s="366">
        <f t="shared" si="2"/>
        <v>6.9</v>
      </c>
      <c r="K12" s="361">
        <v>28</v>
      </c>
      <c r="L12" s="361">
        <v>3292</v>
      </c>
      <c r="M12" s="366">
        <f t="shared" si="3"/>
        <v>117.57142857142857</v>
      </c>
      <c r="N12" s="361">
        <v>94</v>
      </c>
      <c r="O12" s="361">
        <v>589</v>
      </c>
      <c r="P12" s="366">
        <f t="shared" si="4"/>
        <v>6.2659574468085104</v>
      </c>
      <c r="Q12" s="361">
        <v>6</v>
      </c>
      <c r="R12" s="361">
        <v>38700</v>
      </c>
      <c r="S12" s="374">
        <f t="shared" si="5"/>
        <v>6450</v>
      </c>
    </row>
    <row r="13" spans="1:19" ht="24" hidden="1" customHeight="1">
      <c r="A13" s="348" t="s">
        <v>347</v>
      </c>
      <c r="B13" s="356">
        <v>51</v>
      </c>
      <c r="C13" s="307">
        <v>565</v>
      </c>
      <c r="D13" s="367">
        <f t="shared" si="0"/>
        <v>11.078431372549019</v>
      </c>
      <c r="E13" s="307">
        <v>3</v>
      </c>
      <c r="F13" s="307">
        <v>115</v>
      </c>
      <c r="G13" s="367">
        <f t="shared" si="1"/>
        <v>38.333333333333336</v>
      </c>
      <c r="H13" s="307">
        <v>7</v>
      </c>
      <c r="I13" s="307">
        <v>57</v>
      </c>
      <c r="J13" s="367">
        <f t="shared" si="2"/>
        <v>8.1428571428571423</v>
      </c>
      <c r="K13" s="307">
        <v>31</v>
      </c>
      <c r="L13" s="307">
        <v>3525</v>
      </c>
      <c r="M13" s="367">
        <f t="shared" si="3"/>
        <v>113.70967741935483</v>
      </c>
      <c r="N13" s="307">
        <v>89</v>
      </c>
      <c r="O13" s="307">
        <v>562</v>
      </c>
      <c r="P13" s="367">
        <f t="shared" si="4"/>
        <v>6.3146067415730336</v>
      </c>
      <c r="Q13" s="307">
        <v>4</v>
      </c>
      <c r="R13" s="307">
        <v>36700</v>
      </c>
      <c r="S13" s="375">
        <f t="shared" si="5"/>
        <v>9175</v>
      </c>
    </row>
    <row r="14" spans="1:19" ht="24" hidden="1" customHeight="1">
      <c r="A14" s="349" t="s">
        <v>349</v>
      </c>
      <c r="B14" s="356">
        <v>47</v>
      </c>
      <c r="C14" s="307">
        <v>519</v>
      </c>
      <c r="D14" s="367">
        <f t="shared" si="0"/>
        <v>11.042553191489361</v>
      </c>
      <c r="E14" s="307">
        <v>4</v>
      </c>
      <c r="F14" s="307">
        <v>105</v>
      </c>
      <c r="G14" s="367">
        <f t="shared" si="1"/>
        <v>26.25</v>
      </c>
      <c r="H14" s="307">
        <v>7</v>
      </c>
      <c r="I14" s="307">
        <v>47</v>
      </c>
      <c r="J14" s="367">
        <f t="shared" si="2"/>
        <v>6.7142857142857144</v>
      </c>
      <c r="K14" s="307">
        <v>29</v>
      </c>
      <c r="L14" s="307">
        <v>3395</v>
      </c>
      <c r="M14" s="367">
        <f t="shared" si="3"/>
        <v>117.06896551724138</v>
      </c>
      <c r="N14" s="307">
        <v>83</v>
      </c>
      <c r="O14" s="307">
        <v>564</v>
      </c>
      <c r="P14" s="367">
        <f t="shared" si="4"/>
        <v>6.7951807228915664</v>
      </c>
      <c r="Q14" s="307">
        <v>3</v>
      </c>
      <c r="R14" s="307">
        <v>32000</v>
      </c>
      <c r="S14" s="375">
        <f t="shared" si="5"/>
        <v>10666.666666666666</v>
      </c>
    </row>
    <row r="15" spans="1:19" ht="24" hidden="1" customHeight="1">
      <c r="A15" s="349" t="s">
        <v>228</v>
      </c>
      <c r="B15" s="356">
        <v>45</v>
      </c>
      <c r="C15" s="307">
        <v>536</v>
      </c>
      <c r="D15" s="367">
        <f t="shared" si="0"/>
        <v>11.911111111111111</v>
      </c>
      <c r="E15" s="307">
        <v>3</v>
      </c>
      <c r="F15" s="307">
        <v>99</v>
      </c>
      <c r="G15" s="367">
        <f t="shared" si="1"/>
        <v>33</v>
      </c>
      <c r="H15" s="307">
        <v>7</v>
      </c>
      <c r="I15" s="307">
        <v>40</v>
      </c>
      <c r="J15" s="367">
        <f t="shared" si="2"/>
        <v>5.7142857142857144</v>
      </c>
      <c r="K15" s="307">
        <v>29</v>
      </c>
      <c r="L15" s="307">
        <v>3395</v>
      </c>
      <c r="M15" s="367">
        <f t="shared" si="3"/>
        <v>117.06896551724138</v>
      </c>
      <c r="N15" s="307">
        <v>78</v>
      </c>
      <c r="O15" s="307">
        <v>525</v>
      </c>
      <c r="P15" s="367">
        <f t="shared" si="4"/>
        <v>6.7307692307692308</v>
      </c>
      <c r="Q15" s="307">
        <v>2</v>
      </c>
      <c r="R15" s="307">
        <v>35000</v>
      </c>
      <c r="S15" s="375">
        <f t="shared" si="5"/>
        <v>17500</v>
      </c>
    </row>
    <row r="16" spans="1:19" ht="24" hidden="1" customHeight="1">
      <c r="A16" s="349">
        <v>13</v>
      </c>
      <c r="B16" s="356">
        <v>40</v>
      </c>
      <c r="C16" s="307">
        <v>615</v>
      </c>
      <c r="D16" s="367">
        <f t="shared" si="0"/>
        <v>15.375</v>
      </c>
      <c r="E16" s="307">
        <v>3</v>
      </c>
      <c r="F16" s="307">
        <v>71</v>
      </c>
      <c r="G16" s="367">
        <f t="shared" si="1"/>
        <v>23.666666666666668</v>
      </c>
      <c r="H16" s="307">
        <v>8</v>
      </c>
      <c r="I16" s="307">
        <v>38</v>
      </c>
      <c r="J16" s="367">
        <f t="shared" si="2"/>
        <v>4.75</v>
      </c>
      <c r="K16" s="307">
        <v>19</v>
      </c>
      <c r="L16" s="307">
        <v>2396</v>
      </c>
      <c r="M16" s="367">
        <f t="shared" si="3"/>
        <v>126.10526315789474</v>
      </c>
      <c r="N16" s="307">
        <v>71</v>
      </c>
      <c r="O16" s="307">
        <v>541</v>
      </c>
      <c r="P16" s="367">
        <f t="shared" si="4"/>
        <v>7.619718309859155</v>
      </c>
      <c r="Q16" s="307">
        <v>3</v>
      </c>
      <c r="R16" s="307">
        <v>35500</v>
      </c>
      <c r="S16" s="375">
        <f t="shared" si="5"/>
        <v>11833.333333333334</v>
      </c>
    </row>
    <row r="17" spans="1:19" ht="24" hidden="1" customHeight="1">
      <c r="A17" s="349">
        <v>14</v>
      </c>
      <c r="B17" s="356">
        <v>43</v>
      </c>
      <c r="C17" s="307">
        <v>624</v>
      </c>
      <c r="D17" s="367">
        <f t="shared" si="0"/>
        <v>14.511627906976743</v>
      </c>
      <c r="E17" s="307">
        <v>2</v>
      </c>
      <c r="F17" s="307">
        <v>63</v>
      </c>
      <c r="G17" s="367">
        <f t="shared" si="1"/>
        <v>31.5</v>
      </c>
      <c r="H17" s="307">
        <v>9</v>
      </c>
      <c r="I17" s="307">
        <v>43</v>
      </c>
      <c r="J17" s="367">
        <f t="shared" si="2"/>
        <v>4.7777777777777777</v>
      </c>
      <c r="K17" s="307">
        <v>17</v>
      </c>
      <c r="L17" s="307">
        <v>2994</v>
      </c>
      <c r="M17" s="367">
        <f t="shared" si="3"/>
        <v>176.11764705882354</v>
      </c>
      <c r="N17" s="307">
        <v>62</v>
      </c>
      <c r="O17" s="307">
        <v>596</v>
      </c>
      <c r="P17" s="367">
        <f t="shared" si="4"/>
        <v>9.612903225806452</v>
      </c>
      <c r="Q17" s="307">
        <v>3</v>
      </c>
      <c r="R17" s="307">
        <v>35800</v>
      </c>
      <c r="S17" s="375">
        <f t="shared" si="5"/>
        <v>11933.333333333334</v>
      </c>
    </row>
    <row r="18" spans="1:19" ht="24" hidden="1" customHeight="1">
      <c r="A18" s="349" t="s">
        <v>352</v>
      </c>
      <c r="B18" s="356">
        <v>40</v>
      </c>
      <c r="C18" s="307">
        <v>497</v>
      </c>
      <c r="D18" s="367">
        <f t="shared" si="0"/>
        <v>12.425000000000001</v>
      </c>
      <c r="E18" s="307">
        <v>1</v>
      </c>
      <c r="F18" s="307">
        <v>27</v>
      </c>
      <c r="G18" s="367">
        <f t="shared" si="1"/>
        <v>27</v>
      </c>
      <c r="H18" s="307">
        <v>5</v>
      </c>
      <c r="I18" s="307">
        <v>33</v>
      </c>
      <c r="J18" s="367">
        <f t="shared" si="2"/>
        <v>6.6</v>
      </c>
      <c r="K18" s="307">
        <v>16</v>
      </c>
      <c r="L18" s="307">
        <v>2133</v>
      </c>
      <c r="M18" s="367">
        <f t="shared" si="3"/>
        <v>133.3125</v>
      </c>
      <c r="N18" s="307">
        <v>56</v>
      </c>
      <c r="O18" s="307">
        <v>557</v>
      </c>
      <c r="P18" s="367">
        <f t="shared" si="4"/>
        <v>9.9464285714285712</v>
      </c>
      <c r="Q18" s="307">
        <v>23</v>
      </c>
      <c r="R18" s="307">
        <v>35267</v>
      </c>
      <c r="S18" s="375">
        <f t="shared" si="5"/>
        <v>1533.3478260869565</v>
      </c>
    </row>
    <row r="19" spans="1:19" ht="24" hidden="1" customHeight="1">
      <c r="A19" s="349">
        <v>16</v>
      </c>
      <c r="B19" s="356">
        <v>38</v>
      </c>
      <c r="C19" s="307">
        <v>512</v>
      </c>
      <c r="D19" s="367">
        <v>13.5</v>
      </c>
      <c r="E19" s="307">
        <v>1</v>
      </c>
      <c r="F19" s="307">
        <v>19</v>
      </c>
      <c r="G19" s="367">
        <f t="shared" si="1"/>
        <v>19</v>
      </c>
      <c r="H19" s="307">
        <v>4</v>
      </c>
      <c r="I19" s="307">
        <v>17</v>
      </c>
      <c r="J19" s="367">
        <f t="shared" si="2"/>
        <v>4.25</v>
      </c>
      <c r="K19" s="307">
        <v>16</v>
      </c>
      <c r="L19" s="307">
        <v>1925</v>
      </c>
      <c r="M19" s="367">
        <f t="shared" si="3"/>
        <v>120.3125</v>
      </c>
      <c r="N19" s="307">
        <v>63</v>
      </c>
      <c r="O19" s="307">
        <v>533</v>
      </c>
      <c r="P19" s="367">
        <v>8.5</v>
      </c>
      <c r="Q19" s="307">
        <v>7</v>
      </c>
      <c r="R19" s="307">
        <v>15450</v>
      </c>
      <c r="S19" s="375">
        <f t="shared" si="5"/>
        <v>2207.1428571428573</v>
      </c>
    </row>
    <row r="20" spans="1:19" ht="24" hidden="1" customHeight="1">
      <c r="A20" s="349">
        <v>17</v>
      </c>
      <c r="B20" s="356">
        <v>40</v>
      </c>
      <c r="C20" s="307">
        <v>529</v>
      </c>
      <c r="D20" s="367">
        <v>13.2</v>
      </c>
      <c r="E20" s="307">
        <v>1</v>
      </c>
      <c r="F20" s="307">
        <v>19</v>
      </c>
      <c r="G20" s="367">
        <f t="shared" si="1"/>
        <v>19</v>
      </c>
      <c r="H20" s="307">
        <v>4</v>
      </c>
      <c r="I20" s="307">
        <v>15</v>
      </c>
      <c r="J20" s="367">
        <f t="shared" si="2"/>
        <v>3.75</v>
      </c>
      <c r="K20" s="307">
        <v>16</v>
      </c>
      <c r="L20" s="307">
        <v>1957</v>
      </c>
      <c r="M20" s="367">
        <f t="shared" si="3"/>
        <v>122.3125</v>
      </c>
      <c r="N20" s="307">
        <v>56</v>
      </c>
      <c r="O20" s="307">
        <v>414</v>
      </c>
      <c r="P20" s="367">
        <v>7.4</v>
      </c>
      <c r="Q20" s="307">
        <v>23</v>
      </c>
      <c r="R20" s="307">
        <v>35267</v>
      </c>
      <c r="S20" s="375">
        <f t="shared" si="5"/>
        <v>1533.3478260869565</v>
      </c>
    </row>
    <row r="21" spans="1:19" ht="24" hidden="1" customHeight="1">
      <c r="A21" s="349">
        <v>18</v>
      </c>
      <c r="B21" s="356">
        <v>40</v>
      </c>
      <c r="C21" s="307">
        <v>551</v>
      </c>
      <c r="D21" s="367">
        <f>C21/B21</f>
        <v>13.775</v>
      </c>
      <c r="E21" s="307">
        <v>1</v>
      </c>
      <c r="F21" s="307">
        <v>19</v>
      </c>
      <c r="G21" s="367">
        <f t="shared" si="1"/>
        <v>19</v>
      </c>
      <c r="H21" s="307">
        <v>4</v>
      </c>
      <c r="I21" s="307">
        <v>19</v>
      </c>
      <c r="J21" s="367">
        <f t="shared" si="2"/>
        <v>4.75</v>
      </c>
      <c r="K21" s="307">
        <v>15</v>
      </c>
      <c r="L21" s="307">
        <v>2583</v>
      </c>
      <c r="M21" s="367">
        <f t="shared" si="3"/>
        <v>172.2</v>
      </c>
      <c r="N21" s="307">
        <v>59</v>
      </c>
      <c r="O21" s="307">
        <v>415</v>
      </c>
      <c r="P21" s="367">
        <f>O21/N21</f>
        <v>7.0338983050847457</v>
      </c>
      <c r="Q21" s="307">
        <v>27</v>
      </c>
      <c r="R21" s="307">
        <v>27264</v>
      </c>
      <c r="S21" s="375">
        <f t="shared" si="5"/>
        <v>1009.7777777777778</v>
      </c>
    </row>
    <row r="22" spans="1:19" ht="24" hidden="1" customHeight="1">
      <c r="A22" s="349">
        <v>19</v>
      </c>
      <c r="B22" s="356">
        <v>45</v>
      </c>
      <c r="C22" s="307">
        <v>592</v>
      </c>
      <c r="D22" s="367">
        <v>14.8</v>
      </c>
      <c r="E22" s="307">
        <v>1</v>
      </c>
      <c r="F22" s="307">
        <v>7</v>
      </c>
      <c r="G22" s="367">
        <v>7</v>
      </c>
      <c r="H22" s="307">
        <v>5</v>
      </c>
      <c r="I22" s="307">
        <v>17</v>
      </c>
      <c r="J22" s="367">
        <f t="shared" si="2"/>
        <v>3.4</v>
      </c>
      <c r="K22" s="307">
        <v>21</v>
      </c>
      <c r="L22" s="307">
        <v>2458</v>
      </c>
      <c r="M22" s="367">
        <f t="shared" si="3"/>
        <v>117.04761904761905</v>
      </c>
      <c r="N22" s="307">
        <v>58</v>
      </c>
      <c r="O22" s="307">
        <v>323</v>
      </c>
      <c r="P22" s="367">
        <v>5.6</v>
      </c>
      <c r="Q22" s="307">
        <v>27</v>
      </c>
      <c r="R22" s="307">
        <v>27294</v>
      </c>
      <c r="S22" s="375">
        <f t="shared" si="5"/>
        <v>1010.8888888888889</v>
      </c>
    </row>
    <row r="23" spans="1:19" ht="24" customHeight="1">
      <c r="A23" s="349" t="s">
        <v>418</v>
      </c>
      <c r="B23" s="307">
        <v>30</v>
      </c>
      <c r="C23" s="307">
        <v>705</v>
      </c>
      <c r="D23" s="367">
        <f t="shared" ref="D23:D32" si="6">C23/B23</f>
        <v>23.5</v>
      </c>
      <c r="E23" s="109" t="s">
        <v>47</v>
      </c>
      <c r="F23" s="109" t="s">
        <v>47</v>
      </c>
      <c r="G23" s="370" t="s">
        <v>47</v>
      </c>
      <c r="H23" s="307" t="s">
        <v>47</v>
      </c>
      <c r="I23" s="307" t="s">
        <v>47</v>
      </c>
      <c r="J23" s="367" t="s">
        <v>47</v>
      </c>
      <c r="K23" s="307">
        <v>12</v>
      </c>
      <c r="L23" s="307">
        <v>1929</v>
      </c>
      <c r="M23" s="367">
        <f t="shared" si="3"/>
        <v>160.75</v>
      </c>
      <c r="N23" s="307">
        <v>43</v>
      </c>
      <c r="O23" s="307">
        <v>310</v>
      </c>
      <c r="P23" s="367">
        <f t="shared" ref="P23:P32" si="7">O23/N23</f>
        <v>7.2093023255813957</v>
      </c>
      <c r="Q23" s="307">
        <v>16</v>
      </c>
      <c r="R23" s="307">
        <v>24470</v>
      </c>
      <c r="S23" s="375">
        <f t="shared" si="5"/>
        <v>1529.375</v>
      </c>
    </row>
    <row r="24" spans="1:19" ht="24" customHeight="1">
      <c r="A24" s="349">
        <v>26</v>
      </c>
      <c r="B24" s="307">
        <v>30</v>
      </c>
      <c r="C24" s="307">
        <v>749</v>
      </c>
      <c r="D24" s="367">
        <f t="shared" si="6"/>
        <v>24.966666666666665</v>
      </c>
      <c r="E24" s="109" t="s">
        <v>47</v>
      </c>
      <c r="F24" s="109" t="s">
        <v>47</v>
      </c>
      <c r="G24" s="370" t="s">
        <v>47</v>
      </c>
      <c r="H24" s="307" t="s">
        <v>47</v>
      </c>
      <c r="I24" s="307" t="s">
        <v>47</v>
      </c>
      <c r="J24" s="367" t="s">
        <v>47</v>
      </c>
      <c r="K24" s="307">
        <v>12</v>
      </c>
      <c r="L24" s="307">
        <v>1939</v>
      </c>
      <c r="M24" s="367">
        <f t="shared" si="3"/>
        <v>161.58333333333334</v>
      </c>
      <c r="N24" s="307">
        <v>41</v>
      </c>
      <c r="O24" s="307">
        <v>267</v>
      </c>
      <c r="P24" s="367">
        <f t="shared" si="7"/>
        <v>6.5121951219512191</v>
      </c>
      <c r="Q24" s="307">
        <v>16</v>
      </c>
      <c r="R24" s="307">
        <v>24490</v>
      </c>
      <c r="S24" s="375">
        <f t="shared" si="5"/>
        <v>1530.625</v>
      </c>
    </row>
    <row r="25" spans="1:19" ht="24" customHeight="1">
      <c r="A25" s="349">
        <v>27</v>
      </c>
      <c r="B25" s="307">
        <v>30</v>
      </c>
      <c r="C25" s="307">
        <v>797</v>
      </c>
      <c r="D25" s="367">
        <f t="shared" si="6"/>
        <v>26.566666666666666</v>
      </c>
      <c r="E25" s="109" t="s">
        <v>47</v>
      </c>
      <c r="F25" s="109" t="s">
        <v>47</v>
      </c>
      <c r="G25" s="370" t="s">
        <v>47</v>
      </c>
      <c r="H25" s="109" t="s">
        <v>47</v>
      </c>
      <c r="I25" s="109" t="s">
        <v>47</v>
      </c>
      <c r="J25" s="370" t="s">
        <v>47</v>
      </c>
      <c r="K25" s="307">
        <v>12</v>
      </c>
      <c r="L25" s="307">
        <v>1843</v>
      </c>
      <c r="M25" s="367">
        <f t="shared" si="3"/>
        <v>153.58333333333334</v>
      </c>
      <c r="N25" s="307">
        <v>36</v>
      </c>
      <c r="O25" s="307">
        <v>225</v>
      </c>
      <c r="P25" s="367">
        <f t="shared" si="7"/>
        <v>6.25</v>
      </c>
      <c r="Q25" s="307">
        <v>12</v>
      </c>
      <c r="R25" s="307">
        <v>24305</v>
      </c>
      <c r="S25" s="375">
        <f t="shared" si="5"/>
        <v>2025.4166666666667</v>
      </c>
    </row>
    <row r="26" spans="1:19" ht="24" customHeight="1">
      <c r="A26" s="349">
        <v>28</v>
      </c>
      <c r="B26" s="307">
        <v>34</v>
      </c>
      <c r="C26" s="307">
        <v>801</v>
      </c>
      <c r="D26" s="367">
        <f t="shared" si="6"/>
        <v>23.558823529411764</v>
      </c>
      <c r="E26" s="109" t="s">
        <v>47</v>
      </c>
      <c r="F26" s="109" t="s">
        <v>47</v>
      </c>
      <c r="G26" s="370" t="s">
        <v>47</v>
      </c>
      <c r="H26" s="109" t="s">
        <v>47</v>
      </c>
      <c r="I26" s="109" t="s">
        <v>47</v>
      </c>
      <c r="J26" s="370" t="s">
        <v>47</v>
      </c>
      <c r="K26" s="307">
        <v>12</v>
      </c>
      <c r="L26" s="307">
        <v>1827</v>
      </c>
      <c r="M26" s="367">
        <f t="shared" si="3"/>
        <v>152.25</v>
      </c>
      <c r="N26" s="307">
        <v>36</v>
      </c>
      <c r="O26" s="307">
        <v>222</v>
      </c>
      <c r="P26" s="367">
        <f t="shared" si="7"/>
        <v>6.166666666666667</v>
      </c>
      <c r="Q26" s="307">
        <v>11</v>
      </c>
      <c r="R26" s="307">
        <v>24265</v>
      </c>
      <c r="S26" s="375">
        <f t="shared" si="5"/>
        <v>2205.909090909091</v>
      </c>
    </row>
    <row r="27" spans="1:19" ht="24" customHeight="1">
      <c r="A27" s="349">
        <v>29</v>
      </c>
      <c r="B27" s="307">
        <v>34</v>
      </c>
      <c r="C27" s="307">
        <v>843</v>
      </c>
      <c r="D27" s="367">
        <f t="shared" si="6"/>
        <v>24.794117647058822</v>
      </c>
      <c r="E27" s="109" t="s">
        <v>47</v>
      </c>
      <c r="F27" s="109" t="s">
        <v>47</v>
      </c>
      <c r="G27" s="370" t="s">
        <v>47</v>
      </c>
      <c r="H27" s="109" t="s">
        <v>47</v>
      </c>
      <c r="I27" s="109" t="s">
        <v>47</v>
      </c>
      <c r="J27" s="370" t="s">
        <v>47</v>
      </c>
      <c r="K27" s="307">
        <v>12</v>
      </c>
      <c r="L27" s="307">
        <v>1787</v>
      </c>
      <c r="M27" s="367">
        <f t="shared" si="3"/>
        <v>148.91666666666666</v>
      </c>
      <c r="N27" s="307">
        <v>39</v>
      </c>
      <c r="O27" s="307">
        <v>313</v>
      </c>
      <c r="P27" s="367">
        <f t="shared" si="7"/>
        <v>8.0256410256410255</v>
      </c>
      <c r="Q27" s="307">
        <v>10</v>
      </c>
      <c r="R27" s="307">
        <v>29470</v>
      </c>
      <c r="S27" s="375">
        <f t="shared" si="5"/>
        <v>2947</v>
      </c>
    </row>
    <row r="28" spans="1:19" ht="24" customHeight="1">
      <c r="A28" s="349">
        <v>30</v>
      </c>
      <c r="B28" s="356">
        <v>38</v>
      </c>
      <c r="C28" s="307">
        <v>959</v>
      </c>
      <c r="D28" s="367">
        <f t="shared" si="6"/>
        <v>25.236842105263158</v>
      </c>
      <c r="E28" s="109" t="s">
        <v>47</v>
      </c>
      <c r="F28" s="109" t="s">
        <v>47</v>
      </c>
      <c r="G28" s="370" t="s">
        <v>47</v>
      </c>
      <c r="H28" s="109">
        <v>2</v>
      </c>
      <c r="I28" s="109">
        <v>13</v>
      </c>
      <c r="J28" s="370">
        <f>I28/H28</f>
        <v>6.5</v>
      </c>
      <c r="K28" s="307">
        <v>13</v>
      </c>
      <c r="L28" s="307">
        <v>2241</v>
      </c>
      <c r="M28" s="367">
        <f t="shared" si="3"/>
        <v>172.38461538461539</v>
      </c>
      <c r="N28" s="307">
        <v>18</v>
      </c>
      <c r="O28" s="307">
        <v>235</v>
      </c>
      <c r="P28" s="367">
        <f t="shared" si="7"/>
        <v>13.055555555555555</v>
      </c>
      <c r="Q28" s="307">
        <v>4</v>
      </c>
      <c r="R28" s="307">
        <v>26040</v>
      </c>
      <c r="S28" s="375">
        <f t="shared" si="5"/>
        <v>6510</v>
      </c>
    </row>
    <row r="29" spans="1:19" ht="24" customHeight="1">
      <c r="A29" s="349" t="s">
        <v>158</v>
      </c>
      <c r="B29" s="307">
        <v>39</v>
      </c>
      <c r="C29" s="307">
        <v>1031</v>
      </c>
      <c r="D29" s="367">
        <f t="shared" si="6"/>
        <v>26.435897435897434</v>
      </c>
      <c r="E29" s="109" t="s">
        <v>47</v>
      </c>
      <c r="F29" s="109" t="s">
        <v>47</v>
      </c>
      <c r="G29" s="370" t="s">
        <v>47</v>
      </c>
      <c r="H29" s="109">
        <v>4</v>
      </c>
      <c r="I29" s="109">
        <v>19</v>
      </c>
      <c r="J29" s="370">
        <f>I29/H29</f>
        <v>4.75</v>
      </c>
      <c r="K29" s="307">
        <v>15</v>
      </c>
      <c r="L29" s="307">
        <v>2471</v>
      </c>
      <c r="M29" s="367">
        <f t="shared" si="3"/>
        <v>164.73333333333332</v>
      </c>
      <c r="N29" s="307">
        <v>35</v>
      </c>
      <c r="O29" s="307">
        <v>276</v>
      </c>
      <c r="P29" s="367">
        <f t="shared" si="7"/>
        <v>7.8857142857142861</v>
      </c>
      <c r="Q29" s="307">
        <v>14</v>
      </c>
      <c r="R29" s="307">
        <v>27667</v>
      </c>
      <c r="S29" s="375">
        <f t="shared" si="5"/>
        <v>1976.2142857142858</v>
      </c>
    </row>
    <row r="30" spans="1:19" ht="24" customHeight="1">
      <c r="A30" s="349">
        <v>2</v>
      </c>
      <c r="B30" s="307">
        <v>43</v>
      </c>
      <c r="C30" s="307">
        <v>1027</v>
      </c>
      <c r="D30" s="367">
        <f t="shared" si="6"/>
        <v>23.88372093023256</v>
      </c>
      <c r="E30" s="109" t="s">
        <v>47</v>
      </c>
      <c r="F30" s="109" t="s">
        <v>47</v>
      </c>
      <c r="G30" s="370" t="s">
        <v>47</v>
      </c>
      <c r="H30" s="109">
        <v>5</v>
      </c>
      <c r="I30" s="109">
        <v>21</v>
      </c>
      <c r="J30" s="370">
        <f>I30/H30</f>
        <v>4.2</v>
      </c>
      <c r="K30" s="307">
        <v>14</v>
      </c>
      <c r="L30" s="307">
        <v>2000</v>
      </c>
      <c r="M30" s="367">
        <f t="shared" si="3"/>
        <v>142.85714285714286</v>
      </c>
      <c r="N30" s="307">
        <v>35</v>
      </c>
      <c r="O30" s="307">
        <v>332</v>
      </c>
      <c r="P30" s="367">
        <f t="shared" si="7"/>
        <v>9.4857142857142858</v>
      </c>
      <c r="Q30" s="307">
        <v>21</v>
      </c>
      <c r="R30" s="307">
        <v>25843</v>
      </c>
      <c r="S30" s="375">
        <f t="shared" si="5"/>
        <v>1230.6190476190477</v>
      </c>
    </row>
    <row r="31" spans="1:19" ht="24" customHeight="1">
      <c r="A31" s="349">
        <v>3</v>
      </c>
      <c r="B31" s="307">
        <v>44</v>
      </c>
      <c r="C31" s="307">
        <v>1108</v>
      </c>
      <c r="D31" s="367">
        <f t="shared" si="6"/>
        <v>25.181818181818183</v>
      </c>
      <c r="E31" s="109" t="s">
        <v>47</v>
      </c>
      <c r="F31" s="109" t="s">
        <v>47</v>
      </c>
      <c r="G31" s="370" t="s">
        <v>47</v>
      </c>
      <c r="H31" s="109">
        <v>4</v>
      </c>
      <c r="I31" s="109">
        <v>17</v>
      </c>
      <c r="J31" s="370">
        <f>I31/H31</f>
        <v>4.25</v>
      </c>
      <c r="K31" s="307">
        <v>12</v>
      </c>
      <c r="L31" s="307">
        <v>1400</v>
      </c>
      <c r="M31" s="367">
        <f t="shared" si="3"/>
        <v>116.66666666666667</v>
      </c>
      <c r="N31" s="307">
        <v>26</v>
      </c>
      <c r="O31" s="307">
        <v>221</v>
      </c>
      <c r="P31" s="367">
        <f t="shared" si="7"/>
        <v>8.5</v>
      </c>
      <c r="Q31" s="307">
        <v>19</v>
      </c>
      <c r="R31" s="307">
        <v>25719</v>
      </c>
      <c r="S31" s="375">
        <f t="shared" si="5"/>
        <v>1353.6315789473683</v>
      </c>
    </row>
    <row r="32" spans="1:19" ht="24" customHeight="1">
      <c r="A32" s="350">
        <v>4</v>
      </c>
      <c r="B32" s="357">
        <v>44</v>
      </c>
      <c r="C32" s="357">
        <v>1085</v>
      </c>
      <c r="D32" s="368">
        <f t="shared" si="6"/>
        <v>24.65909090909091</v>
      </c>
      <c r="E32" s="369" t="s">
        <v>47</v>
      </c>
      <c r="F32" s="369" t="s">
        <v>47</v>
      </c>
      <c r="G32" s="371" t="s">
        <v>47</v>
      </c>
      <c r="H32" s="369">
        <v>4</v>
      </c>
      <c r="I32" s="369">
        <v>16</v>
      </c>
      <c r="J32" s="371">
        <f>I32/H32</f>
        <v>4</v>
      </c>
      <c r="K32" s="357">
        <v>12</v>
      </c>
      <c r="L32" s="357">
        <v>1321</v>
      </c>
      <c r="M32" s="368">
        <f t="shared" si="3"/>
        <v>110.08333333333333</v>
      </c>
      <c r="N32" s="357">
        <v>25</v>
      </c>
      <c r="O32" s="357">
        <v>154</v>
      </c>
      <c r="P32" s="368">
        <f t="shared" si="7"/>
        <v>6.16</v>
      </c>
      <c r="Q32" s="357">
        <v>16</v>
      </c>
      <c r="R32" s="357">
        <v>18438</v>
      </c>
      <c r="S32" s="376">
        <f t="shared" si="5"/>
        <v>1152.375</v>
      </c>
    </row>
    <row r="33" spans="19:19" ht="24" customHeight="1">
      <c r="S33" s="377" t="s">
        <v>219</v>
      </c>
    </row>
    <row r="34" spans="19:19">
      <c r="S34" s="377" t="s">
        <v>121</v>
      </c>
    </row>
    <row r="35" spans="19:19">
      <c r="S35" s="377" t="s">
        <v>192</v>
      </c>
    </row>
  </sheetData>
  <mergeCells count="1">
    <mergeCell ref="A3:S3"/>
  </mergeCells>
  <phoneticPr fontId="6"/>
  <printOptions horizontalCentered="1" verticalCentered="1"/>
  <pageMargins left="0.78740157480314965" right="0.59055118110236227" top="0.59055118110236227" bottom="0.59055118110236227" header="0" footer="0"/>
  <pageSetup paperSize="9" orientation="landscape" verticalDpi="4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19"/>
  <sheetViews>
    <sheetView showGridLines="0" view="pageBreakPreview" zoomScaleSheetLayoutView="100" workbookViewId="0">
      <selection activeCell="AA13" sqref="AA13"/>
    </sheetView>
  </sheetViews>
  <sheetFormatPr defaultColWidth="10" defaultRowHeight="12"/>
  <cols>
    <col min="1" max="1" width="4.125" style="9" customWidth="1"/>
    <col min="2" max="2" width="8.375" style="9" customWidth="1"/>
    <col min="3" max="4" width="8.75" style="9" hidden="1" customWidth="1"/>
    <col min="5" max="18" width="7.625" style="9" hidden="1" customWidth="1"/>
    <col min="19" max="28" width="7.625" style="9" customWidth="1"/>
    <col min="29" max="29" width="4.875" style="9" customWidth="1"/>
    <col min="30" max="16384" width="10" style="9"/>
  </cols>
  <sheetData>
    <row r="2" spans="1:28" ht="24" customHeight="1">
      <c r="A2" s="700" t="s">
        <v>441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0"/>
      <c r="O2" s="700"/>
      <c r="P2" s="700"/>
      <c r="Q2" s="700"/>
      <c r="R2" s="700"/>
      <c r="S2" s="700"/>
      <c r="T2" s="700"/>
      <c r="U2" s="700"/>
      <c r="V2" s="700"/>
      <c r="W2" s="700"/>
      <c r="X2" s="700"/>
      <c r="Y2" s="700"/>
      <c r="Z2" s="700"/>
      <c r="AA2" s="700"/>
      <c r="AB2" s="700"/>
    </row>
    <row r="3" spans="1:28" ht="12" customHeight="1">
      <c r="A3" s="77"/>
      <c r="B3" s="77"/>
      <c r="C3" s="77"/>
      <c r="D3" s="77"/>
      <c r="E3" s="300"/>
      <c r="F3" s="300"/>
      <c r="G3" s="300"/>
      <c r="H3" s="300"/>
      <c r="I3" s="77"/>
      <c r="J3" s="77"/>
      <c r="K3" s="77"/>
      <c r="L3" s="77"/>
      <c r="M3" s="77"/>
      <c r="N3" s="77"/>
      <c r="O3" s="77"/>
    </row>
    <row r="4" spans="1:28" ht="18" customHeight="1">
      <c r="A4" s="77"/>
      <c r="B4" s="77"/>
      <c r="C4" s="110"/>
      <c r="D4" s="393"/>
      <c r="E4" s="393"/>
      <c r="F4" s="393"/>
      <c r="H4" s="294"/>
      <c r="K4" s="111"/>
      <c r="L4" s="111"/>
      <c r="M4" s="111"/>
      <c r="T4" s="111"/>
      <c r="W4" s="111"/>
      <c r="Y4" s="111"/>
      <c r="AB4" s="111" t="s">
        <v>400</v>
      </c>
    </row>
    <row r="5" spans="1:28" ht="12.75" customHeight="1">
      <c r="A5" s="737" t="s">
        <v>3</v>
      </c>
      <c r="B5" s="738"/>
      <c r="C5" s="687" t="s">
        <v>419</v>
      </c>
      <c r="D5" s="687" t="s">
        <v>137</v>
      </c>
      <c r="E5" s="687" t="s">
        <v>420</v>
      </c>
      <c r="F5" s="687" t="s">
        <v>398</v>
      </c>
      <c r="G5" s="687" t="s">
        <v>346</v>
      </c>
      <c r="H5" s="687" t="s">
        <v>268</v>
      </c>
      <c r="I5" s="687" t="s">
        <v>347</v>
      </c>
      <c r="J5" s="687" t="s">
        <v>349</v>
      </c>
      <c r="K5" s="687" t="s">
        <v>228</v>
      </c>
      <c r="L5" s="687">
        <v>13</v>
      </c>
      <c r="M5" s="687">
        <v>14</v>
      </c>
      <c r="N5" s="739" t="s">
        <v>352</v>
      </c>
      <c r="O5" s="690">
        <v>16</v>
      </c>
      <c r="P5" s="734">
        <v>17</v>
      </c>
      <c r="Q5" s="734">
        <v>18</v>
      </c>
      <c r="R5" s="690">
        <v>19</v>
      </c>
      <c r="S5" s="679" t="s">
        <v>418</v>
      </c>
      <c r="T5" s="728">
        <v>26</v>
      </c>
      <c r="U5" s="728">
        <v>27</v>
      </c>
      <c r="V5" s="728">
        <v>28</v>
      </c>
      <c r="W5" s="728">
        <v>29</v>
      </c>
      <c r="X5" s="728">
        <v>30</v>
      </c>
      <c r="Y5" s="728" t="s">
        <v>158</v>
      </c>
      <c r="Z5" s="728">
        <v>2</v>
      </c>
      <c r="AA5" s="728">
        <v>3</v>
      </c>
      <c r="AB5" s="680">
        <v>4</v>
      </c>
    </row>
    <row r="6" spans="1:28" ht="12.75" customHeight="1">
      <c r="A6" s="378" t="s">
        <v>421</v>
      </c>
      <c r="B6" s="380"/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739"/>
      <c r="O6" s="691"/>
      <c r="P6" s="735"/>
      <c r="Q6" s="735"/>
      <c r="R6" s="691"/>
      <c r="S6" s="736"/>
      <c r="T6" s="729"/>
      <c r="U6" s="729"/>
      <c r="V6" s="729"/>
      <c r="W6" s="729"/>
      <c r="X6" s="729"/>
      <c r="Y6" s="729"/>
      <c r="Z6" s="729"/>
      <c r="AA6" s="729"/>
      <c r="AB6" s="730"/>
    </row>
    <row r="7" spans="1:28" ht="24" customHeight="1">
      <c r="A7" s="731" t="s">
        <v>8</v>
      </c>
      <c r="B7" s="381" t="s">
        <v>297</v>
      </c>
      <c r="C7" s="386">
        <v>53</v>
      </c>
      <c r="D7" s="394">
        <v>55</v>
      </c>
      <c r="E7" s="394">
        <v>59</v>
      </c>
      <c r="F7" s="394">
        <v>60</v>
      </c>
      <c r="G7" s="394">
        <v>54</v>
      </c>
      <c r="H7" s="394">
        <v>54</v>
      </c>
      <c r="I7" s="394">
        <v>51</v>
      </c>
      <c r="J7" s="394">
        <v>47</v>
      </c>
      <c r="K7" s="394">
        <v>45</v>
      </c>
      <c r="L7" s="394">
        <v>40</v>
      </c>
      <c r="M7" s="394">
        <v>43</v>
      </c>
      <c r="N7" s="394">
        <v>40</v>
      </c>
      <c r="O7" s="394">
        <v>38</v>
      </c>
      <c r="P7" s="404">
        <v>40</v>
      </c>
      <c r="Q7" s="404">
        <v>40</v>
      </c>
      <c r="R7" s="404">
        <v>40</v>
      </c>
      <c r="S7" s="407">
        <v>30</v>
      </c>
      <c r="T7" s="413">
        <v>30</v>
      </c>
      <c r="U7" s="413">
        <v>30</v>
      </c>
      <c r="V7" s="413">
        <v>34</v>
      </c>
      <c r="W7" s="413">
        <v>34</v>
      </c>
      <c r="X7" s="413">
        <v>38</v>
      </c>
      <c r="Y7" s="413">
        <v>39</v>
      </c>
      <c r="Z7" s="413">
        <v>43</v>
      </c>
      <c r="AA7" s="413">
        <v>44</v>
      </c>
      <c r="AB7" s="417">
        <v>44</v>
      </c>
    </row>
    <row r="8" spans="1:28" ht="24" customHeight="1">
      <c r="A8" s="732"/>
      <c r="B8" s="382" t="s">
        <v>423</v>
      </c>
      <c r="C8" s="387">
        <v>440</v>
      </c>
      <c r="D8" s="395">
        <v>428</v>
      </c>
      <c r="E8" s="395">
        <v>381</v>
      </c>
      <c r="F8" s="395">
        <v>367</v>
      </c>
      <c r="G8" s="395">
        <v>317</v>
      </c>
      <c r="H8" s="395">
        <v>308</v>
      </c>
      <c r="I8" s="395">
        <v>306</v>
      </c>
      <c r="J8" s="395">
        <v>291</v>
      </c>
      <c r="K8" s="395">
        <v>300</v>
      </c>
      <c r="L8" s="395">
        <v>299</v>
      </c>
      <c r="M8" s="395">
        <v>298</v>
      </c>
      <c r="N8" s="395">
        <v>297</v>
      </c>
      <c r="O8" s="395">
        <v>282</v>
      </c>
      <c r="P8" s="405">
        <v>306</v>
      </c>
      <c r="Q8" s="405">
        <v>300</v>
      </c>
      <c r="R8" s="405">
        <v>315</v>
      </c>
      <c r="S8" s="408">
        <v>279</v>
      </c>
      <c r="T8" s="307">
        <v>273</v>
      </c>
      <c r="U8" s="307">
        <v>271</v>
      </c>
      <c r="V8" s="307">
        <v>264</v>
      </c>
      <c r="W8" s="307">
        <v>261</v>
      </c>
      <c r="X8" s="307">
        <v>271</v>
      </c>
      <c r="Y8" s="307">
        <v>274</v>
      </c>
      <c r="Z8" s="307">
        <v>289</v>
      </c>
      <c r="AA8" s="307">
        <v>297</v>
      </c>
      <c r="AB8" s="418">
        <v>296</v>
      </c>
    </row>
    <row r="9" spans="1:28" ht="24" customHeight="1">
      <c r="A9" s="733"/>
      <c r="B9" s="383" t="s">
        <v>306</v>
      </c>
      <c r="C9" s="388">
        <v>4291</v>
      </c>
      <c r="D9" s="396">
        <v>4172</v>
      </c>
      <c r="E9" s="396">
        <v>3961</v>
      </c>
      <c r="F9" s="396">
        <v>3800</v>
      </c>
      <c r="G9" s="396">
        <v>3668</v>
      </c>
      <c r="H9" s="396">
        <v>3583</v>
      </c>
      <c r="I9" s="396">
        <v>3523</v>
      </c>
      <c r="J9" s="396">
        <v>3494</v>
      </c>
      <c r="K9" s="396">
        <v>3472</v>
      </c>
      <c r="L9" s="396">
        <v>3440</v>
      </c>
      <c r="M9" s="396">
        <v>3373</v>
      </c>
      <c r="N9" s="396">
        <v>3365</v>
      </c>
      <c r="O9" s="396">
        <v>3188</v>
      </c>
      <c r="P9" s="406">
        <v>3164</v>
      </c>
      <c r="Q9" s="406">
        <v>3111</v>
      </c>
      <c r="R9" s="406">
        <v>3127</v>
      </c>
      <c r="S9" s="409">
        <v>2685</v>
      </c>
      <c r="T9" s="357">
        <v>2636</v>
      </c>
      <c r="U9" s="357">
        <v>2551</v>
      </c>
      <c r="V9" s="357">
        <v>2489</v>
      </c>
      <c r="W9" s="357">
        <v>2444</v>
      </c>
      <c r="X9" s="357">
        <v>2384</v>
      </c>
      <c r="Y9" s="357">
        <v>2307</v>
      </c>
      <c r="Z9" s="357">
        <v>2274</v>
      </c>
      <c r="AA9" s="357">
        <v>2263</v>
      </c>
      <c r="AB9" s="419">
        <v>2225</v>
      </c>
    </row>
    <row r="10" spans="1:28" ht="24" customHeight="1">
      <c r="A10" s="731" t="s">
        <v>109</v>
      </c>
      <c r="B10" s="381" t="s">
        <v>297</v>
      </c>
      <c r="C10" s="386">
        <v>795</v>
      </c>
      <c r="D10" s="394">
        <v>876</v>
      </c>
      <c r="E10" s="394">
        <v>920</v>
      </c>
      <c r="F10" s="394">
        <v>956</v>
      </c>
      <c r="G10" s="394">
        <v>724</v>
      </c>
      <c r="H10" s="394">
        <v>587</v>
      </c>
      <c r="I10" s="394">
        <v>565</v>
      </c>
      <c r="J10" s="394">
        <v>519</v>
      </c>
      <c r="K10" s="394">
        <v>536</v>
      </c>
      <c r="L10" s="394">
        <v>615</v>
      </c>
      <c r="M10" s="394">
        <v>624</v>
      </c>
      <c r="N10" s="394">
        <v>497</v>
      </c>
      <c r="O10" s="394">
        <v>512</v>
      </c>
      <c r="P10" s="404">
        <v>529</v>
      </c>
      <c r="Q10" s="404">
        <v>551</v>
      </c>
      <c r="R10" s="404">
        <v>592</v>
      </c>
      <c r="S10" s="407">
        <v>705</v>
      </c>
      <c r="T10" s="413">
        <v>749</v>
      </c>
      <c r="U10" s="413">
        <v>797</v>
      </c>
      <c r="V10" s="413">
        <v>801</v>
      </c>
      <c r="W10" s="413">
        <v>843</v>
      </c>
      <c r="X10" s="413">
        <v>959</v>
      </c>
      <c r="Y10" s="413">
        <v>1031</v>
      </c>
      <c r="Z10" s="413">
        <v>1027</v>
      </c>
      <c r="AA10" s="413">
        <v>1108</v>
      </c>
      <c r="AB10" s="417">
        <v>1085</v>
      </c>
    </row>
    <row r="11" spans="1:28" ht="24" customHeight="1">
      <c r="A11" s="732"/>
      <c r="B11" s="382" t="s">
        <v>423</v>
      </c>
      <c r="C11" s="387">
        <v>5679</v>
      </c>
      <c r="D11" s="395">
        <v>5438</v>
      </c>
      <c r="E11" s="395">
        <v>5016</v>
      </c>
      <c r="F11" s="395">
        <v>5084</v>
      </c>
      <c r="G11" s="395">
        <v>4797</v>
      </c>
      <c r="H11" s="395">
        <v>4779</v>
      </c>
      <c r="I11" s="395">
        <v>4810</v>
      </c>
      <c r="J11" s="395">
        <v>4896</v>
      </c>
      <c r="K11" s="395">
        <v>5102</v>
      </c>
      <c r="L11" s="395">
        <v>5266</v>
      </c>
      <c r="M11" s="395">
        <v>5307</v>
      </c>
      <c r="N11" s="395">
        <v>5116</v>
      </c>
      <c r="O11" s="395">
        <v>5167</v>
      </c>
      <c r="P11" s="405">
        <v>5201</v>
      </c>
      <c r="Q11" s="405">
        <v>5486</v>
      </c>
      <c r="R11" s="405">
        <v>6269</v>
      </c>
      <c r="S11" s="408">
        <v>5765</v>
      </c>
      <c r="T11" s="307">
        <v>5701</v>
      </c>
      <c r="U11" s="307">
        <v>5827</v>
      </c>
      <c r="V11" s="307">
        <v>5883</v>
      </c>
      <c r="W11" s="307">
        <v>6005</v>
      </c>
      <c r="X11" s="307">
        <v>6435</v>
      </c>
      <c r="Y11" s="307">
        <v>6527</v>
      </c>
      <c r="Z11" s="307">
        <v>7168</v>
      </c>
      <c r="AA11" s="307">
        <v>7205</v>
      </c>
      <c r="AB11" s="418">
        <v>7414</v>
      </c>
    </row>
    <row r="12" spans="1:28" ht="24" customHeight="1">
      <c r="A12" s="733"/>
      <c r="B12" s="383" t="s">
        <v>306</v>
      </c>
      <c r="C12" s="388">
        <v>62039</v>
      </c>
      <c r="D12" s="396">
        <v>63036</v>
      </c>
      <c r="E12" s="396">
        <v>64003</v>
      </c>
      <c r="F12" s="396">
        <v>66392</v>
      </c>
      <c r="G12" s="396">
        <v>70834</v>
      </c>
      <c r="H12" s="396">
        <v>75986</v>
      </c>
      <c r="I12" s="396">
        <v>78660</v>
      </c>
      <c r="J12" s="396">
        <v>80897</v>
      </c>
      <c r="K12" s="396">
        <v>80491</v>
      </c>
      <c r="L12" s="396">
        <v>82859</v>
      </c>
      <c r="M12" s="396">
        <v>80725</v>
      </c>
      <c r="N12" s="396">
        <v>79355</v>
      </c>
      <c r="O12" s="396">
        <v>78231</v>
      </c>
      <c r="P12" s="406">
        <v>78219</v>
      </c>
      <c r="Q12" s="406">
        <v>81306</v>
      </c>
      <c r="R12" s="406">
        <v>85358</v>
      </c>
      <c r="S12" s="409">
        <v>69966</v>
      </c>
      <c r="T12" s="357">
        <v>70024</v>
      </c>
      <c r="U12" s="357">
        <v>70487</v>
      </c>
      <c r="V12" s="357">
        <v>71956</v>
      </c>
      <c r="W12" s="357">
        <v>73134</v>
      </c>
      <c r="X12" s="357">
        <v>73836</v>
      </c>
      <c r="Y12" s="357">
        <v>73783</v>
      </c>
      <c r="Z12" s="357">
        <v>74257</v>
      </c>
      <c r="AA12" s="357">
        <v>73126</v>
      </c>
      <c r="AB12" s="419">
        <v>73298</v>
      </c>
    </row>
    <row r="13" spans="1:28" ht="24" customHeight="1">
      <c r="A13" s="725" t="s">
        <v>424</v>
      </c>
      <c r="B13" s="384" t="s">
        <v>297</v>
      </c>
      <c r="C13" s="389">
        <f t="shared" ref="C13:Q15" si="0">C10/C7</f>
        <v>15</v>
      </c>
      <c r="D13" s="397">
        <f t="shared" si="0"/>
        <v>15.927272727272728</v>
      </c>
      <c r="E13" s="397">
        <f t="shared" si="0"/>
        <v>15.59322033898305</v>
      </c>
      <c r="F13" s="397">
        <f t="shared" si="0"/>
        <v>15.933333333333334</v>
      </c>
      <c r="G13" s="397">
        <f t="shared" si="0"/>
        <v>13.407407407407407</v>
      </c>
      <c r="H13" s="397">
        <f t="shared" si="0"/>
        <v>10.87037037037037</v>
      </c>
      <c r="I13" s="397">
        <f t="shared" si="0"/>
        <v>11.078431372549019</v>
      </c>
      <c r="J13" s="397">
        <f t="shared" si="0"/>
        <v>11.042553191489361</v>
      </c>
      <c r="K13" s="397">
        <f t="shared" si="0"/>
        <v>11.911111111111111</v>
      </c>
      <c r="L13" s="397">
        <f t="shared" si="0"/>
        <v>15.375</v>
      </c>
      <c r="M13" s="397">
        <f t="shared" si="0"/>
        <v>14.511627906976743</v>
      </c>
      <c r="N13" s="397">
        <f t="shared" si="0"/>
        <v>12.425000000000001</v>
      </c>
      <c r="O13" s="400">
        <f t="shared" si="0"/>
        <v>13.473684210526315</v>
      </c>
      <c r="P13" s="400">
        <f t="shared" si="0"/>
        <v>13.225</v>
      </c>
      <c r="Q13" s="400">
        <f t="shared" si="0"/>
        <v>13.775</v>
      </c>
      <c r="R13" s="400">
        <v>14.8</v>
      </c>
      <c r="S13" s="410">
        <f t="shared" ref="S13:AB15" si="1">S10/S7</f>
        <v>23.5</v>
      </c>
      <c r="T13" s="414">
        <f t="shared" si="1"/>
        <v>24.966666666666665</v>
      </c>
      <c r="U13" s="414">
        <f t="shared" si="1"/>
        <v>26.566666666666666</v>
      </c>
      <c r="V13" s="414">
        <f t="shared" si="1"/>
        <v>23.558823529411764</v>
      </c>
      <c r="W13" s="414">
        <f t="shared" si="1"/>
        <v>24.794117647058822</v>
      </c>
      <c r="X13" s="414">
        <f t="shared" si="1"/>
        <v>25.236842105263158</v>
      </c>
      <c r="Y13" s="414">
        <f t="shared" si="1"/>
        <v>26.435897435897434</v>
      </c>
      <c r="Z13" s="414">
        <f t="shared" si="1"/>
        <v>23.88372093023256</v>
      </c>
      <c r="AA13" s="414">
        <f t="shared" si="1"/>
        <v>25.181818181818183</v>
      </c>
      <c r="AB13" s="420">
        <f t="shared" si="1"/>
        <v>24.65909090909091</v>
      </c>
    </row>
    <row r="14" spans="1:28" ht="24" customHeight="1">
      <c r="A14" s="726"/>
      <c r="B14" s="382" t="s">
        <v>423</v>
      </c>
      <c r="C14" s="390">
        <f t="shared" si="0"/>
        <v>12.906818181818181</v>
      </c>
      <c r="D14" s="398">
        <f t="shared" si="0"/>
        <v>12.705607476635514</v>
      </c>
      <c r="E14" s="398">
        <f t="shared" si="0"/>
        <v>13.165354330708661</v>
      </c>
      <c r="F14" s="398">
        <f t="shared" si="0"/>
        <v>13.852861035422343</v>
      </c>
      <c r="G14" s="398">
        <f t="shared" si="0"/>
        <v>15.132492113564668</v>
      </c>
      <c r="H14" s="398">
        <f t="shared" si="0"/>
        <v>15.516233766233766</v>
      </c>
      <c r="I14" s="398">
        <f t="shared" si="0"/>
        <v>15.718954248366012</v>
      </c>
      <c r="J14" s="398">
        <f t="shared" si="0"/>
        <v>16.824742268041238</v>
      </c>
      <c r="K14" s="398">
        <f t="shared" si="0"/>
        <v>17.006666666666668</v>
      </c>
      <c r="L14" s="398">
        <f t="shared" si="0"/>
        <v>17.612040133779264</v>
      </c>
      <c r="M14" s="398">
        <f t="shared" si="0"/>
        <v>17.808724832214764</v>
      </c>
      <c r="N14" s="398">
        <f t="shared" si="0"/>
        <v>17.225589225589225</v>
      </c>
      <c r="O14" s="401">
        <f t="shared" si="0"/>
        <v>18.322695035460992</v>
      </c>
      <c r="P14" s="401">
        <f t="shared" si="0"/>
        <v>16.996732026143789</v>
      </c>
      <c r="Q14" s="401">
        <f t="shared" si="0"/>
        <v>18.286666666666665</v>
      </c>
      <c r="R14" s="401">
        <v>19.899999999999999</v>
      </c>
      <c r="S14" s="411">
        <f t="shared" si="1"/>
        <v>20.663082437275985</v>
      </c>
      <c r="T14" s="415">
        <f t="shared" si="1"/>
        <v>20.882783882783883</v>
      </c>
      <c r="U14" s="415">
        <f t="shared" si="1"/>
        <v>21.501845018450183</v>
      </c>
      <c r="V14" s="415">
        <f t="shared" si="1"/>
        <v>22.28409090909091</v>
      </c>
      <c r="W14" s="415">
        <f t="shared" si="1"/>
        <v>23.007662835249043</v>
      </c>
      <c r="X14" s="415">
        <f t="shared" si="1"/>
        <v>23.745387453874539</v>
      </c>
      <c r="Y14" s="415">
        <f t="shared" si="1"/>
        <v>23.821167883211679</v>
      </c>
      <c r="Z14" s="415">
        <f t="shared" si="1"/>
        <v>24.802768166089965</v>
      </c>
      <c r="AA14" s="415">
        <f t="shared" si="1"/>
        <v>24.25925925925926</v>
      </c>
      <c r="AB14" s="421">
        <f t="shared" si="1"/>
        <v>25.047297297297298</v>
      </c>
    </row>
    <row r="15" spans="1:28" ht="24" customHeight="1">
      <c r="A15" s="727"/>
      <c r="B15" s="383" t="s">
        <v>306</v>
      </c>
      <c r="C15" s="391">
        <f t="shared" si="0"/>
        <v>14.457935213237008</v>
      </c>
      <c r="D15" s="399">
        <f t="shared" si="0"/>
        <v>15.109300095877277</v>
      </c>
      <c r="E15" s="399">
        <f t="shared" si="0"/>
        <v>16.158293360262562</v>
      </c>
      <c r="F15" s="399">
        <f t="shared" si="0"/>
        <v>17.471578947368421</v>
      </c>
      <c r="G15" s="399">
        <f t="shared" si="0"/>
        <v>19.3113413304253</v>
      </c>
      <c r="H15" s="399">
        <f t="shared" si="0"/>
        <v>21.207368127267653</v>
      </c>
      <c r="I15" s="399">
        <f t="shared" si="0"/>
        <v>22.327561737155833</v>
      </c>
      <c r="J15" s="399">
        <f t="shared" si="0"/>
        <v>23.153119633657699</v>
      </c>
      <c r="K15" s="399">
        <f t="shared" si="0"/>
        <v>23.182891705069125</v>
      </c>
      <c r="L15" s="399">
        <f t="shared" si="0"/>
        <v>24.086918604651164</v>
      </c>
      <c r="M15" s="399">
        <f t="shared" si="0"/>
        <v>23.932700859768751</v>
      </c>
      <c r="N15" s="399">
        <f t="shared" si="0"/>
        <v>23.582466567607728</v>
      </c>
      <c r="O15" s="402">
        <f t="shared" si="0"/>
        <v>24.539209535759095</v>
      </c>
      <c r="P15" s="402">
        <f t="shared" si="0"/>
        <v>24.721554993678886</v>
      </c>
      <c r="Q15" s="402">
        <f t="shared" si="0"/>
        <v>26.13500482160077</v>
      </c>
      <c r="R15" s="402">
        <v>27.3</v>
      </c>
      <c r="S15" s="412">
        <f t="shared" si="1"/>
        <v>26.058100558659216</v>
      </c>
      <c r="T15" s="416">
        <f t="shared" si="1"/>
        <v>26.564491654021243</v>
      </c>
      <c r="U15" s="416">
        <f t="shared" si="1"/>
        <v>27.631125049000392</v>
      </c>
      <c r="V15" s="416">
        <f t="shared" si="1"/>
        <v>28.909602249899557</v>
      </c>
      <c r="W15" s="416">
        <f t="shared" si="1"/>
        <v>29.923895253682488</v>
      </c>
      <c r="X15" s="416">
        <f t="shared" si="1"/>
        <v>30.971476510067113</v>
      </c>
      <c r="Y15" s="416">
        <f t="shared" si="1"/>
        <v>31.982228001733855</v>
      </c>
      <c r="Z15" s="416">
        <f t="shared" si="1"/>
        <v>32.654793315743184</v>
      </c>
      <c r="AA15" s="416">
        <f t="shared" si="1"/>
        <v>32.313742819266459</v>
      </c>
      <c r="AB15" s="422">
        <f t="shared" si="1"/>
        <v>32.942921348314606</v>
      </c>
    </row>
    <row r="16" spans="1:28" ht="12" customHeight="1">
      <c r="A16" s="379"/>
      <c r="B16" s="385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132" t="s">
        <v>48</v>
      </c>
      <c r="P16" s="132"/>
      <c r="T16" s="392"/>
      <c r="W16" s="392"/>
      <c r="Y16" s="392"/>
      <c r="AB16" s="392" t="s">
        <v>425</v>
      </c>
    </row>
    <row r="17" spans="11:28">
      <c r="K17" s="110"/>
      <c r="L17" s="110"/>
      <c r="O17" s="110"/>
      <c r="P17" s="110"/>
      <c r="T17" s="110"/>
      <c r="W17" s="110"/>
      <c r="Y17" s="110"/>
      <c r="AB17" s="110" t="s">
        <v>121</v>
      </c>
    </row>
    <row r="18" spans="11:28">
      <c r="O18" s="110"/>
      <c r="P18" s="110"/>
      <c r="T18" s="110"/>
      <c r="W18" s="110"/>
      <c r="Y18" s="110"/>
      <c r="AB18" s="110" t="s">
        <v>192</v>
      </c>
    </row>
    <row r="19" spans="11:28" ht="13.5" customHeight="1"/>
  </sheetData>
  <mergeCells count="31">
    <mergeCell ref="A2:AB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A13:A15"/>
    <mergeCell ref="Z5:Z6"/>
    <mergeCell ref="AA5:AA6"/>
    <mergeCell ref="AB5:AB6"/>
    <mergeCell ref="A7:A9"/>
    <mergeCell ref="A10:A12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</mergeCells>
  <phoneticPr fontId="6"/>
  <printOptions horizontalCentered="1" verticalCentered="1"/>
  <pageMargins left="0.59055118110236227" right="0.59055118110236227" top="0.59055118110236227" bottom="0.78740157480314965" header="0" footer="0"/>
  <pageSetup paperSize="9" orientation="portrait" verticalDpi="4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X17"/>
  <sheetViews>
    <sheetView showGridLines="0" view="pageBreakPreview" topLeftCell="B1" zoomScaleSheetLayoutView="100" workbookViewId="0">
      <selection activeCell="Z9" sqref="Z9"/>
    </sheetView>
  </sheetViews>
  <sheetFormatPr defaultColWidth="10" defaultRowHeight="12"/>
  <cols>
    <col min="1" max="1" width="0" style="9" hidden="1" customWidth="1"/>
    <col min="2" max="2" width="4.125" style="9" customWidth="1"/>
    <col min="3" max="3" width="8.375" style="9" customWidth="1"/>
    <col min="4" max="5" width="8.75" style="9" hidden="1" customWidth="1"/>
    <col min="6" max="14" width="7.625" style="9" hidden="1" customWidth="1"/>
    <col min="15" max="24" width="7.625" style="9" customWidth="1"/>
    <col min="25" max="25" width="0" style="9" hidden="1" customWidth="1"/>
    <col min="26" max="16384" width="10" style="9"/>
  </cols>
  <sheetData>
    <row r="1" spans="2:24" ht="24" customHeight="1">
      <c r="B1" s="700" t="s">
        <v>330</v>
      </c>
      <c r="C1" s="700"/>
      <c r="D1" s="700"/>
      <c r="E1" s="700"/>
      <c r="F1" s="700"/>
      <c r="G1" s="700"/>
      <c r="H1" s="700"/>
      <c r="I1" s="700"/>
      <c r="J1" s="700"/>
      <c r="K1" s="700"/>
      <c r="L1" s="700"/>
      <c r="M1" s="700"/>
      <c r="N1" s="700"/>
      <c r="O1" s="700"/>
      <c r="P1" s="700"/>
      <c r="Q1" s="700"/>
      <c r="R1" s="700"/>
      <c r="S1" s="700"/>
      <c r="T1" s="76"/>
      <c r="U1" s="76"/>
      <c r="V1" s="76"/>
      <c r="W1" s="76"/>
      <c r="X1" s="76"/>
    </row>
    <row r="2" spans="2:24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24" ht="18" customHeight="1">
      <c r="L3" s="111"/>
      <c r="M3" s="111"/>
      <c r="N3" s="111"/>
      <c r="P3" s="111"/>
      <c r="S3" s="111"/>
      <c r="U3" s="111"/>
      <c r="X3" s="111" t="s">
        <v>400</v>
      </c>
    </row>
    <row r="4" spans="2:24" ht="12.75" customHeight="1">
      <c r="B4" s="737" t="s">
        <v>3</v>
      </c>
      <c r="C4" s="738"/>
      <c r="D4" s="687" t="s">
        <v>426</v>
      </c>
      <c r="E4" s="687" t="s">
        <v>370</v>
      </c>
      <c r="F4" s="687" t="s">
        <v>427</v>
      </c>
      <c r="G4" s="687">
        <v>7</v>
      </c>
      <c r="H4" s="687" t="s">
        <v>346</v>
      </c>
      <c r="I4" s="687" t="s">
        <v>268</v>
      </c>
      <c r="J4" s="687" t="s">
        <v>347</v>
      </c>
      <c r="K4" s="687" t="s">
        <v>349</v>
      </c>
      <c r="L4" s="687" t="s">
        <v>228</v>
      </c>
      <c r="M4" s="687">
        <v>13</v>
      </c>
      <c r="N4" s="687">
        <v>14</v>
      </c>
      <c r="O4" s="690" t="s">
        <v>418</v>
      </c>
      <c r="P4" s="690">
        <v>26</v>
      </c>
      <c r="Q4" s="690">
        <v>27</v>
      </c>
      <c r="R4" s="690">
        <v>28</v>
      </c>
      <c r="S4" s="690">
        <v>29</v>
      </c>
      <c r="T4" s="690">
        <v>30</v>
      </c>
      <c r="U4" s="690" t="s">
        <v>430</v>
      </c>
      <c r="V4" s="690">
        <v>2</v>
      </c>
      <c r="W4" s="690">
        <v>3</v>
      </c>
      <c r="X4" s="690">
        <v>4</v>
      </c>
    </row>
    <row r="5" spans="2:24" ht="12.75" customHeight="1">
      <c r="B5" s="742" t="s">
        <v>421</v>
      </c>
      <c r="C5" s="743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1"/>
      <c r="P5" s="691"/>
      <c r="Q5" s="691"/>
      <c r="R5" s="691"/>
      <c r="S5" s="691"/>
      <c r="T5" s="691"/>
      <c r="U5" s="691"/>
      <c r="V5" s="691"/>
      <c r="W5" s="691"/>
      <c r="X5" s="691"/>
    </row>
    <row r="6" spans="2:24" ht="24.75" customHeight="1">
      <c r="B6" s="741" t="s">
        <v>8</v>
      </c>
      <c r="C6" s="423" t="s">
        <v>297</v>
      </c>
      <c r="D6" s="428">
        <v>4</v>
      </c>
      <c r="E6" s="434">
        <v>3</v>
      </c>
      <c r="F6" s="434">
        <v>3</v>
      </c>
      <c r="G6" s="434">
        <v>3</v>
      </c>
      <c r="H6" s="434">
        <v>3</v>
      </c>
      <c r="I6" s="434">
        <v>3</v>
      </c>
      <c r="J6" s="434">
        <v>3</v>
      </c>
      <c r="K6" s="434">
        <v>4</v>
      </c>
      <c r="L6" s="434">
        <v>3</v>
      </c>
      <c r="M6" s="434">
        <v>3</v>
      </c>
      <c r="N6" s="434">
        <v>2</v>
      </c>
      <c r="O6" s="307">
        <v>0</v>
      </c>
      <c r="P6" s="307">
        <v>0</v>
      </c>
      <c r="Q6" s="307">
        <v>0</v>
      </c>
      <c r="R6" s="307">
        <v>0</v>
      </c>
      <c r="S6" s="307">
        <v>0</v>
      </c>
      <c r="T6" s="307">
        <v>0</v>
      </c>
      <c r="U6" s="307">
        <v>0</v>
      </c>
      <c r="V6" s="307">
        <v>0</v>
      </c>
      <c r="W6" s="307">
        <v>0</v>
      </c>
      <c r="X6" s="418">
        <v>0</v>
      </c>
    </row>
    <row r="7" spans="2:24" ht="24.75" customHeight="1">
      <c r="B7" s="741"/>
      <c r="C7" s="423" t="s">
        <v>423</v>
      </c>
      <c r="D7" s="429">
        <v>28</v>
      </c>
      <c r="E7" s="435">
        <v>27</v>
      </c>
      <c r="F7" s="435">
        <v>27</v>
      </c>
      <c r="G7" s="435">
        <v>27</v>
      </c>
      <c r="H7" s="435">
        <v>26</v>
      </c>
      <c r="I7" s="435">
        <v>25</v>
      </c>
      <c r="J7" s="435">
        <v>25</v>
      </c>
      <c r="K7" s="435">
        <v>26</v>
      </c>
      <c r="L7" s="435">
        <v>25</v>
      </c>
      <c r="M7" s="435">
        <v>25</v>
      </c>
      <c r="N7" s="435">
        <v>23</v>
      </c>
      <c r="O7" s="307">
        <v>11</v>
      </c>
      <c r="P7" s="307">
        <v>10</v>
      </c>
      <c r="Q7" s="307">
        <v>9</v>
      </c>
      <c r="R7" s="307">
        <v>8</v>
      </c>
      <c r="S7" s="307">
        <v>6</v>
      </c>
      <c r="T7" s="307">
        <v>6</v>
      </c>
      <c r="U7" s="307">
        <v>5</v>
      </c>
      <c r="V7" s="307">
        <v>6</v>
      </c>
      <c r="W7" s="307">
        <v>5</v>
      </c>
      <c r="X7" s="418">
        <v>5</v>
      </c>
    </row>
    <row r="8" spans="2:24" ht="24.75" customHeight="1">
      <c r="B8" s="741"/>
      <c r="C8" s="424" t="s">
        <v>306</v>
      </c>
      <c r="D8" s="430">
        <v>180</v>
      </c>
      <c r="E8" s="436">
        <v>170</v>
      </c>
      <c r="F8" s="436">
        <v>170</v>
      </c>
      <c r="G8" s="436">
        <v>165</v>
      </c>
      <c r="H8" s="436">
        <v>162</v>
      </c>
      <c r="I8" s="436">
        <v>160</v>
      </c>
      <c r="J8" s="436">
        <v>154</v>
      </c>
      <c r="K8" s="436">
        <v>153</v>
      </c>
      <c r="L8" s="436">
        <v>146</v>
      </c>
      <c r="M8" s="436">
        <v>142</v>
      </c>
      <c r="N8" s="436">
        <v>138</v>
      </c>
      <c r="O8" s="357">
        <v>81</v>
      </c>
      <c r="P8" s="357">
        <v>83</v>
      </c>
      <c r="Q8" s="357">
        <v>79</v>
      </c>
      <c r="R8" s="357">
        <v>73</v>
      </c>
      <c r="S8" s="357">
        <v>70</v>
      </c>
      <c r="T8" s="357">
        <v>66</v>
      </c>
      <c r="U8" s="357">
        <v>64</v>
      </c>
      <c r="V8" s="357">
        <v>63</v>
      </c>
      <c r="W8" s="357">
        <v>61</v>
      </c>
      <c r="X8" s="419">
        <v>59</v>
      </c>
    </row>
    <row r="9" spans="2:24" ht="24.75" customHeight="1">
      <c r="B9" s="741" t="s">
        <v>109</v>
      </c>
      <c r="C9" s="423" t="s">
        <v>297</v>
      </c>
      <c r="D9" s="428">
        <v>130</v>
      </c>
      <c r="E9" s="434">
        <v>91</v>
      </c>
      <c r="F9" s="434">
        <v>104</v>
      </c>
      <c r="G9" s="434">
        <v>126</v>
      </c>
      <c r="H9" s="434">
        <v>134</v>
      </c>
      <c r="I9" s="434">
        <v>116</v>
      </c>
      <c r="J9" s="434">
        <v>115</v>
      </c>
      <c r="K9" s="434">
        <v>105</v>
      </c>
      <c r="L9" s="434">
        <v>99</v>
      </c>
      <c r="M9" s="434">
        <v>71</v>
      </c>
      <c r="N9" s="434">
        <v>63</v>
      </c>
      <c r="O9" s="307">
        <v>0</v>
      </c>
      <c r="P9" s="307">
        <v>0</v>
      </c>
      <c r="Q9" s="307">
        <v>0</v>
      </c>
      <c r="R9" s="307">
        <v>0</v>
      </c>
      <c r="S9" s="307">
        <v>0</v>
      </c>
      <c r="T9" s="307">
        <v>0</v>
      </c>
      <c r="U9" s="307">
        <v>0</v>
      </c>
      <c r="V9" s="307">
        <v>0</v>
      </c>
      <c r="W9" s="307">
        <v>0</v>
      </c>
      <c r="X9" s="418">
        <v>0</v>
      </c>
    </row>
    <row r="10" spans="2:24" ht="24.75" customHeight="1">
      <c r="B10" s="741"/>
      <c r="C10" s="423" t="s">
        <v>423</v>
      </c>
      <c r="D10" s="429">
        <v>1214</v>
      </c>
      <c r="E10" s="435">
        <v>1145</v>
      </c>
      <c r="F10" s="435">
        <v>1187</v>
      </c>
      <c r="G10" s="435">
        <v>1185</v>
      </c>
      <c r="H10" s="435">
        <v>1179</v>
      </c>
      <c r="I10" s="435">
        <v>1125</v>
      </c>
      <c r="J10" s="435">
        <v>1124</v>
      </c>
      <c r="K10" s="435">
        <v>1096</v>
      </c>
      <c r="L10" s="435">
        <v>1023</v>
      </c>
      <c r="M10" s="435">
        <v>985</v>
      </c>
      <c r="N10" s="435">
        <v>964</v>
      </c>
      <c r="O10" s="307">
        <v>598</v>
      </c>
      <c r="P10" s="307">
        <v>532</v>
      </c>
      <c r="Q10" s="307">
        <v>482</v>
      </c>
      <c r="R10" s="307">
        <v>488</v>
      </c>
      <c r="S10" s="307">
        <v>447</v>
      </c>
      <c r="T10" s="307">
        <v>397</v>
      </c>
      <c r="U10" s="307">
        <v>429</v>
      </c>
      <c r="V10" s="307">
        <v>371</v>
      </c>
      <c r="W10" s="307">
        <v>328</v>
      </c>
      <c r="X10" s="418">
        <v>365</v>
      </c>
    </row>
    <row r="11" spans="2:24" ht="24.75" customHeight="1">
      <c r="B11" s="741"/>
      <c r="C11" s="424" t="s">
        <v>306</v>
      </c>
      <c r="D11" s="430">
        <v>9755</v>
      </c>
      <c r="E11" s="436">
        <v>9121</v>
      </c>
      <c r="F11" s="436">
        <v>9007</v>
      </c>
      <c r="G11" s="436">
        <v>9065</v>
      </c>
      <c r="H11" s="436">
        <v>9196</v>
      </c>
      <c r="I11" s="436">
        <v>8612</v>
      </c>
      <c r="J11" s="436">
        <v>8464</v>
      </c>
      <c r="K11" s="436">
        <v>8185</v>
      </c>
      <c r="L11" s="436">
        <v>7661</v>
      </c>
      <c r="M11" s="436">
        <v>7314</v>
      </c>
      <c r="N11" s="436">
        <v>7273</v>
      </c>
      <c r="O11" s="357">
        <v>4731</v>
      </c>
      <c r="P11" s="357">
        <v>4819</v>
      </c>
      <c r="Q11" s="357">
        <v>4375</v>
      </c>
      <c r="R11" s="357">
        <v>4300</v>
      </c>
      <c r="S11" s="357">
        <v>4348</v>
      </c>
      <c r="T11" s="357">
        <v>4241</v>
      </c>
      <c r="U11" s="357">
        <v>4252</v>
      </c>
      <c r="V11" s="357">
        <v>4231</v>
      </c>
      <c r="W11" s="357">
        <v>4074</v>
      </c>
      <c r="X11" s="419">
        <v>3773</v>
      </c>
    </row>
    <row r="12" spans="2:24" ht="24.75" customHeight="1">
      <c r="B12" s="740" t="s">
        <v>424</v>
      </c>
      <c r="C12" s="423" t="s">
        <v>297</v>
      </c>
      <c r="D12" s="431">
        <f t="shared" ref="D12:N14" si="0">D9/D6</f>
        <v>32.5</v>
      </c>
      <c r="E12" s="131">
        <f t="shared" si="0"/>
        <v>30.333333333333332</v>
      </c>
      <c r="F12" s="131">
        <f t="shared" si="0"/>
        <v>34.666666666666664</v>
      </c>
      <c r="G12" s="131">
        <f t="shared" si="0"/>
        <v>42</v>
      </c>
      <c r="H12" s="131">
        <f t="shared" si="0"/>
        <v>44.666666666666664</v>
      </c>
      <c r="I12" s="131">
        <f t="shared" si="0"/>
        <v>38.666666666666664</v>
      </c>
      <c r="J12" s="131">
        <f t="shared" si="0"/>
        <v>38.333333333333336</v>
      </c>
      <c r="K12" s="131">
        <f t="shared" si="0"/>
        <v>26.25</v>
      </c>
      <c r="L12" s="131">
        <f t="shared" si="0"/>
        <v>33</v>
      </c>
      <c r="M12" s="131">
        <f t="shared" si="0"/>
        <v>23.666666666666668</v>
      </c>
      <c r="N12" s="131">
        <f t="shared" si="0"/>
        <v>31.5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426">
        <v>0</v>
      </c>
    </row>
    <row r="13" spans="2:24" ht="24.75" customHeight="1">
      <c r="B13" s="740"/>
      <c r="C13" s="423" t="s">
        <v>423</v>
      </c>
      <c r="D13" s="432">
        <f t="shared" si="0"/>
        <v>43.357142857142854</v>
      </c>
      <c r="E13" s="132">
        <f t="shared" si="0"/>
        <v>42.407407407407405</v>
      </c>
      <c r="F13" s="132">
        <f t="shared" si="0"/>
        <v>43.962962962962962</v>
      </c>
      <c r="G13" s="132">
        <f t="shared" si="0"/>
        <v>43.888888888888886</v>
      </c>
      <c r="H13" s="132">
        <f t="shared" si="0"/>
        <v>45.346153846153847</v>
      </c>
      <c r="I13" s="132">
        <f t="shared" si="0"/>
        <v>45</v>
      </c>
      <c r="J13" s="132">
        <f t="shared" si="0"/>
        <v>44.96</v>
      </c>
      <c r="K13" s="132">
        <f t="shared" si="0"/>
        <v>42.153846153846153</v>
      </c>
      <c r="L13" s="132">
        <f t="shared" si="0"/>
        <v>40.92</v>
      </c>
      <c r="M13" s="132">
        <f t="shared" si="0"/>
        <v>39.4</v>
      </c>
      <c r="N13" s="132">
        <f t="shared" si="0"/>
        <v>41.913043478260867</v>
      </c>
      <c r="O13" s="132">
        <f t="shared" ref="O13:X14" si="1">O10/O7</f>
        <v>54.363636363636367</v>
      </c>
      <c r="P13" s="132">
        <f t="shared" si="1"/>
        <v>53.2</v>
      </c>
      <c r="Q13" s="132">
        <f t="shared" si="1"/>
        <v>53.555555555555557</v>
      </c>
      <c r="R13" s="132">
        <f t="shared" si="1"/>
        <v>61</v>
      </c>
      <c r="S13" s="132">
        <f t="shared" si="1"/>
        <v>74.5</v>
      </c>
      <c r="T13" s="132">
        <f t="shared" si="1"/>
        <v>66.166666666666671</v>
      </c>
      <c r="U13" s="132">
        <f t="shared" si="1"/>
        <v>85.8</v>
      </c>
      <c r="V13" s="132">
        <f t="shared" si="1"/>
        <v>61.833333333333336</v>
      </c>
      <c r="W13" s="132">
        <f t="shared" si="1"/>
        <v>65.599999999999994</v>
      </c>
      <c r="X13" s="426">
        <f t="shared" si="1"/>
        <v>73</v>
      </c>
    </row>
    <row r="14" spans="2:24" ht="24.75" customHeight="1">
      <c r="B14" s="740"/>
      <c r="C14" s="424" t="s">
        <v>306</v>
      </c>
      <c r="D14" s="433">
        <f t="shared" si="0"/>
        <v>54.194444444444443</v>
      </c>
      <c r="E14" s="425">
        <f t="shared" si="0"/>
        <v>53.652941176470591</v>
      </c>
      <c r="F14" s="425">
        <f t="shared" si="0"/>
        <v>52.982352941176472</v>
      </c>
      <c r="G14" s="425">
        <f t="shared" si="0"/>
        <v>54.939393939393938</v>
      </c>
      <c r="H14" s="425">
        <f t="shared" si="0"/>
        <v>56.76543209876543</v>
      </c>
      <c r="I14" s="425">
        <f t="shared" si="0"/>
        <v>53.825000000000003</v>
      </c>
      <c r="J14" s="425">
        <f t="shared" si="0"/>
        <v>54.961038961038959</v>
      </c>
      <c r="K14" s="425">
        <f t="shared" si="0"/>
        <v>53.496732026143789</v>
      </c>
      <c r="L14" s="425">
        <f t="shared" si="0"/>
        <v>52.472602739726028</v>
      </c>
      <c r="M14" s="425">
        <f t="shared" si="0"/>
        <v>51.507042253521128</v>
      </c>
      <c r="N14" s="425">
        <f t="shared" si="0"/>
        <v>52.70289855072464</v>
      </c>
      <c r="O14" s="425">
        <f t="shared" si="1"/>
        <v>58.407407407407405</v>
      </c>
      <c r="P14" s="425">
        <f t="shared" si="1"/>
        <v>58.060240963855421</v>
      </c>
      <c r="Q14" s="425">
        <f t="shared" si="1"/>
        <v>55.379746835443036</v>
      </c>
      <c r="R14" s="425">
        <f t="shared" si="1"/>
        <v>58.904109589041099</v>
      </c>
      <c r="S14" s="425">
        <f t="shared" si="1"/>
        <v>62.114285714285714</v>
      </c>
      <c r="T14" s="425">
        <f t="shared" si="1"/>
        <v>64.257575757575751</v>
      </c>
      <c r="U14" s="425">
        <f t="shared" si="1"/>
        <v>66.4375</v>
      </c>
      <c r="V14" s="425">
        <f t="shared" si="1"/>
        <v>67.158730158730165</v>
      </c>
      <c r="W14" s="425">
        <f t="shared" si="1"/>
        <v>66.786885245901644</v>
      </c>
      <c r="X14" s="427">
        <f t="shared" si="1"/>
        <v>63.949152542372879</v>
      </c>
    </row>
    <row r="15" spans="2:24">
      <c r="L15" s="110"/>
      <c r="M15" s="110"/>
      <c r="N15" s="110"/>
      <c r="S15" s="110"/>
      <c r="X15" s="110" t="s">
        <v>219</v>
      </c>
    </row>
    <row r="16" spans="2:24">
      <c r="S16" s="110"/>
      <c r="X16" s="110" t="s">
        <v>121</v>
      </c>
    </row>
    <row r="17" spans="19:24">
      <c r="S17" s="110"/>
      <c r="X17" s="110" t="s">
        <v>192</v>
      </c>
    </row>
  </sheetData>
  <mergeCells count="27">
    <mergeCell ref="B1:S1"/>
    <mergeCell ref="B4:C4"/>
    <mergeCell ref="B5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12:B14"/>
    <mergeCell ref="V4:V5"/>
    <mergeCell ref="W4:W5"/>
    <mergeCell ref="X4:X5"/>
    <mergeCell ref="B6:B8"/>
    <mergeCell ref="B9:B11"/>
    <mergeCell ref="Q4:Q5"/>
    <mergeCell ref="R4:R5"/>
    <mergeCell ref="S4:S5"/>
    <mergeCell ref="T4:T5"/>
    <mergeCell ref="U4:U5"/>
  </mergeCells>
  <phoneticPr fontId="6"/>
  <printOptions horizontalCentered="1"/>
  <pageMargins left="0.59055118110236227" right="0.59055118110236227" top="0.59055118110236227" bottom="0.78740157480314965" header="0.51181102362204722" footer="0.51181102362204722"/>
  <pageSetup paperSize="9" scale="72" orientation="portrait" verticalDpi="4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view="pageBreakPreview" zoomScaleSheetLayoutView="100" workbookViewId="0">
      <selection activeCell="U58" sqref="U58"/>
    </sheetView>
  </sheetViews>
  <sheetFormatPr defaultRowHeight="12"/>
  <cols>
    <col min="1" max="1" width="3.625" style="9" customWidth="1"/>
    <col min="2" max="2" width="7.625" style="9" customWidth="1"/>
    <col min="3" max="4" width="8.75" style="9" hidden="1" customWidth="1"/>
    <col min="5" max="13" width="8" style="9" hidden="1" customWidth="1"/>
    <col min="14" max="15" width="8.75" style="9" customWidth="1"/>
    <col min="16" max="17" width="9" style="9" customWidth="1"/>
    <col min="18" max="18" width="9.375" style="9" bestFit="1" customWidth="1"/>
    <col min="19" max="20" width="8.75" style="9" customWidth="1"/>
    <col min="21" max="22" width="9" style="9" customWidth="1"/>
    <col min="23" max="23" width="9.375" style="9" bestFit="1" customWidth="1"/>
    <col min="24" max="24" width="9" style="9" customWidth="1"/>
    <col min="25" max="16384" width="9" style="9"/>
  </cols>
  <sheetData>
    <row r="1" spans="1:23" ht="6.75" customHeight="1"/>
    <row r="2" spans="1:23" ht="6.75" customHeight="1"/>
    <row r="3" spans="1:23" ht="6.75" customHeight="1"/>
    <row r="4" spans="1:23" ht="24" customHeight="1">
      <c r="A4" s="700" t="s">
        <v>22</v>
      </c>
      <c r="B4" s="700"/>
      <c r="C4" s="700"/>
      <c r="D4" s="700"/>
      <c r="E4" s="700"/>
      <c r="F4" s="700"/>
      <c r="G4" s="700"/>
      <c r="H4" s="700"/>
      <c r="I4" s="700"/>
      <c r="J4" s="700"/>
      <c r="K4" s="700"/>
      <c r="L4" s="700"/>
      <c r="M4" s="700"/>
      <c r="N4" s="700"/>
      <c r="O4" s="700"/>
      <c r="P4" s="700"/>
      <c r="Q4" s="700"/>
      <c r="R4" s="700"/>
      <c r="S4" s="744"/>
      <c r="T4" s="744"/>
      <c r="U4" s="744"/>
      <c r="V4" s="744"/>
      <c r="W4" s="744"/>
    </row>
    <row r="5" spans="1:23">
      <c r="A5" s="77"/>
      <c r="B5" s="77"/>
      <c r="C5" s="77"/>
      <c r="D5" s="77"/>
      <c r="E5" s="110"/>
      <c r="F5" s="110"/>
      <c r="K5" s="111"/>
      <c r="L5" s="111"/>
      <c r="M5" s="111"/>
      <c r="O5" s="111"/>
      <c r="R5" s="111"/>
      <c r="T5" s="111"/>
      <c r="W5" s="111" t="s">
        <v>400</v>
      </c>
    </row>
    <row r="6" spans="1:23" ht="12.75" customHeight="1">
      <c r="A6" s="737" t="s">
        <v>3</v>
      </c>
      <c r="B6" s="738"/>
      <c r="C6" s="687" t="s">
        <v>419</v>
      </c>
      <c r="D6" s="687" t="s">
        <v>137</v>
      </c>
      <c r="E6" s="687" t="s">
        <v>420</v>
      </c>
      <c r="F6" s="687" t="s">
        <v>398</v>
      </c>
      <c r="G6" s="687" t="s">
        <v>346</v>
      </c>
      <c r="H6" s="687" t="s">
        <v>268</v>
      </c>
      <c r="I6" s="687" t="s">
        <v>347</v>
      </c>
      <c r="J6" s="687" t="s">
        <v>349</v>
      </c>
      <c r="K6" s="687" t="s">
        <v>228</v>
      </c>
      <c r="L6" s="687">
        <v>13</v>
      </c>
      <c r="M6" s="687">
        <v>14</v>
      </c>
      <c r="N6" s="690" t="s">
        <v>418</v>
      </c>
      <c r="O6" s="690">
        <v>26</v>
      </c>
      <c r="P6" s="690">
        <v>27</v>
      </c>
      <c r="Q6" s="690">
        <v>28</v>
      </c>
      <c r="R6" s="690">
        <v>29</v>
      </c>
      <c r="S6" s="690">
        <v>30</v>
      </c>
      <c r="T6" s="690" t="s">
        <v>430</v>
      </c>
      <c r="U6" s="690">
        <v>2</v>
      </c>
      <c r="V6" s="690">
        <v>3</v>
      </c>
      <c r="W6" s="690">
        <v>4</v>
      </c>
    </row>
    <row r="7" spans="1:23" ht="12.75" customHeight="1">
      <c r="A7" s="742" t="s">
        <v>421</v>
      </c>
      <c r="B7" s="743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1"/>
      <c r="O7" s="691"/>
      <c r="P7" s="691"/>
      <c r="Q7" s="691"/>
      <c r="R7" s="691"/>
      <c r="S7" s="691"/>
      <c r="T7" s="691"/>
      <c r="U7" s="691"/>
      <c r="V7" s="691"/>
      <c r="W7" s="691"/>
    </row>
    <row r="8" spans="1:23" ht="23.25" customHeight="1">
      <c r="A8" s="741" t="s">
        <v>8</v>
      </c>
      <c r="B8" s="423" t="s">
        <v>297</v>
      </c>
      <c r="C8" s="437">
        <v>44</v>
      </c>
      <c r="D8" s="443">
        <v>40</v>
      </c>
      <c r="E8" s="443">
        <v>33</v>
      </c>
      <c r="F8" s="443">
        <v>32</v>
      </c>
      <c r="G8" s="443">
        <v>28</v>
      </c>
      <c r="H8" s="443">
        <v>28</v>
      </c>
      <c r="I8" s="443">
        <v>31</v>
      </c>
      <c r="J8" s="443">
        <v>29</v>
      </c>
      <c r="K8" s="443">
        <v>29</v>
      </c>
      <c r="L8" s="443">
        <v>19</v>
      </c>
      <c r="M8" s="443">
        <v>17</v>
      </c>
      <c r="N8" s="434">
        <v>12</v>
      </c>
      <c r="O8" s="434">
        <v>12</v>
      </c>
      <c r="P8" s="434">
        <v>12</v>
      </c>
      <c r="Q8" s="434">
        <v>12</v>
      </c>
      <c r="R8" s="434">
        <v>12</v>
      </c>
      <c r="S8" s="434">
        <v>13</v>
      </c>
      <c r="T8" s="434">
        <v>15</v>
      </c>
      <c r="U8" s="434">
        <v>14</v>
      </c>
      <c r="V8" s="434">
        <v>12</v>
      </c>
      <c r="W8" s="449">
        <v>12</v>
      </c>
    </row>
    <row r="9" spans="1:23" ht="23.25" customHeight="1">
      <c r="A9" s="741"/>
      <c r="B9" s="423" t="s">
        <v>423</v>
      </c>
      <c r="C9" s="438">
        <v>322</v>
      </c>
      <c r="D9" s="444">
        <v>302</v>
      </c>
      <c r="E9" s="444">
        <v>269</v>
      </c>
      <c r="F9" s="444">
        <v>256</v>
      </c>
      <c r="G9" s="444">
        <v>230</v>
      </c>
      <c r="H9" s="444">
        <v>227</v>
      </c>
      <c r="I9" s="444">
        <v>206</v>
      </c>
      <c r="J9" s="444">
        <v>187</v>
      </c>
      <c r="K9" s="444">
        <v>176</v>
      </c>
      <c r="L9" s="444">
        <v>148</v>
      </c>
      <c r="M9" s="444">
        <v>140</v>
      </c>
      <c r="N9" s="435">
        <v>94</v>
      </c>
      <c r="O9" s="435">
        <v>87</v>
      </c>
      <c r="P9" s="435">
        <v>80</v>
      </c>
      <c r="Q9" s="435">
        <v>74</v>
      </c>
      <c r="R9" s="435">
        <v>72</v>
      </c>
      <c r="S9" s="435">
        <v>70</v>
      </c>
      <c r="T9" s="435">
        <v>65</v>
      </c>
      <c r="U9" s="435">
        <v>63</v>
      </c>
      <c r="V9" s="435">
        <v>61</v>
      </c>
      <c r="W9" s="450">
        <v>51</v>
      </c>
    </row>
    <row r="10" spans="1:23" ht="23.25" customHeight="1">
      <c r="A10" s="741"/>
      <c r="B10" s="424" t="s">
        <v>306</v>
      </c>
      <c r="C10" s="439">
        <v>821</v>
      </c>
      <c r="D10" s="445">
        <v>771</v>
      </c>
      <c r="E10" s="445">
        <v>693</v>
      </c>
      <c r="F10" s="445">
        <v>660</v>
      </c>
      <c r="G10" s="445">
        <v>610</v>
      </c>
      <c r="H10" s="445">
        <v>578</v>
      </c>
      <c r="I10" s="445">
        <v>550</v>
      </c>
      <c r="J10" s="445">
        <v>511</v>
      </c>
      <c r="K10" s="445">
        <v>483</v>
      </c>
      <c r="L10" s="445">
        <v>429</v>
      </c>
      <c r="M10" s="445">
        <v>407</v>
      </c>
      <c r="N10" s="435">
        <v>358</v>
      </c>
      <c r="O10" s="435">
        <v>344</v>
      </c>
      <c r="P10" s="435">
        <v>328</v>
      </c>
      <c r="Q10" s="435">
        <v>311</v>
      </c>
      <c r="R10" s="435">
        <v>289</v>
      </c>
      <c r="S10" s="435">
        <v>273</v>
      </c>
      <c r="T10" s="435">
        <v>276</v>
      </c>
      <c r="U10" s="435">
        <v>266</v>
      </c>
      <c r="V10" s="435">
        <v>231</v>
      </c>
      <c r="W10" s="450">
        <v>226</v>
      </c>
    </row>
    <row r="11" spans="1:23" ht="23.25" customHeight="1">
      <c r="A11" s="741" t="s">
        <v>109</v>
      </c>
      <c r="B11" s="423" t="s">
        <v>297</v>
      </c>
      <c r="C11" s="437">
        <v>3393</v>
      </c>
      <c r="D11" s="443">
        <v>3370</v>
      </c>
      <c r="E11" s="443">
        <v>3441</v>
      </c>
      <c r="F11" s="443">
        <v>3418</v>
      </c>
      <c r="G11" s="443">
        <v>3469</v>
      </c>
      <c r="H11" s="443">
        <v>3292</v>
      </c>
      <c r="I11" s="443">
        <v>3525</v>
      </c>
      <c r="J11" s="443">
        <v>3395</v>
      </c>
      <c r="K11" s="443">
        <v>3395</v>
      </c>
      <c r="L11" s="443">
        <v>2396</v>
      </c>
      <c r="M11" s="443">
        <v>2994</v>
      </c>
      <c r="N11" s="434">
        <v>1929</v>
      </c>
      <c r="O11" s="434">
        <v>1939</v>
      </c>
      <c r="P11" s="434">
        <v>1843</v>
      </c>
      <c r="Q11" s="434">
        <v>1827</v>
      </c>
      <c r="R11" s="434">
        <v>1787</v>
      </c>
      <c r="S11" s="434">
        <v>2241</v>
      </c>
      <c r="T11" s="434">
        <v>2471</v>
      </c>
      <c r="U11" s="434">
        <v>2000</v>
      </c>
      <c r="V11" s="434">
        <v>1400</v>
      </c>
      <c r="W11" s="449">
        <v>1321</v>
      </c>
    </row>
    <row r="12" spans="1:23" ht="23.25" customHeight="1">
      <c r="A12" s="741"/>
      <c r="B12" s="423" t="s">
        <v>423</v>
      </c>
      <c r="C12" s="438">
        <v>75462</v>
      </c>
      <c r="D12" s="444">
        <v>74554</v>
      </c>
      <c r="E12" s="444">
        <v>72505</v>
      </c>
      <c r="F12" s="444">
        <v>69194</v>
      </c>
      <c r="G12" s="444">
        <v>68193</v>
      </c>
      <c r="H12" s="444">
        <v>67403</v>
      </c>
      <c r="I12" s="444">
        <v>63001</v>
      </c>
      <c r="J12" s="444">
        <v>66364</v>
      </c>
      <c r="K12" s="444">
        <v>66044</v>
      </c>
      <c r="L12" s="444">
        <v>58720</v>
      </c>
      <c r="M12" s="444">
        <v>53314</v>
      </c>
      <c r="N12" s="435">
        <v>39131</v>
      </c>
      <c r="O12" s="435">
        <v>38128</v>
      </c>
      <c r="P12" s="435">
        <v>37965</v>
      </c>
      <c r="Q12" s="435">
        <v>34514</v>
      </c>
      <c r="R12" s="435">
        <v>35837</v>
      </c>
      <c r="S12" s="435">
        <v>35129</v>
      </c>
      <c r="T12" s="435">
        <v>31425</v>
      </c>
      <c r="U12" s="435">
        <v>28185</v>
      </c>
      <c r="V12" s="435">
        <v>33961</v>
      </c>
      <c r="W12" s="450">
        <v>31356</v>
      </c>
    </row>
    <row r="13" spans="1:23" ht="23.25" customHeight="1">
      <c r="A13" s="741"/>
      <c r="B13" s="424" t="s">
        <v>306</v>
      </c>
      <c r="C13" s="439">
        <v>308720</v>
      </c>
      <c r="D13" s="445">
        <v>311922</v>
      </c>
      <c r="E13" s="445">
        <v>301871</v>
      </c>
      <c r="F13" s="445">
        <v>315487</v>
      </c>
      <c r="G13" s="445">
        <v>314187</v>
      </c>
      <c r="H13" s="445">
        <v>300650</v>
      </c>
      <c r="I13" s="445">
        <v>297312</v>
      </c>
      <c r="J13" s="445">
        <v>303112</v>
      </c>
      <c r="K13" s="445">
        <v>298657</v>
      </c>
      <c r="L13" s="445">
        <v>296990</v>
      </c>
      <c r="M13" s="445">
        <v>269498</v>
      </c>
      <c r="N13" s="436">
        <v>219742</v>
      </c>
      <c r="O13" s="435">
        <v>210832</v>
      </c>
      <c r="P13" s="435">
        <v>210863</v>
      </c>
      <c r="Q13" s="435">
        <v>211452</v>
      </c>
      <c r="R13" s="435">
        <v>210756</v>
      </c>
      <c r="S13" s="436">
        <v>206828</v>
      </c>
      <c r="T13" s="435">
        <v>218081</v>
      </c>
      <c r="U13" s="435">
        <v>212359</v>
      </c>
      <c r="V13" s="435">
        <v>200830</v>
      </c>
      <c r="W13" s="450">
        <v>193433</v>
      </c>
    </row>
    <row r="14" spans="1:23" ht="23.25" customHeight="1">
      <c r="A14" s="740" t="s">
        <v>424</v>
      </c>
      <c r="B14" s="423" t="s">
        <v>297</v>
      </c>
      <c r="C14" s="440">
        <f t="shared" ref="C14:W16" si="0">C11/C8</f>
        <v>77.11363636363636</v>
      </c>
      <c r="D14" s="446">
        <f t="shared" si="0"/>
        <v>84.25</v>
      </c>
      <c r="E14" s="446">
        <f t="shared" si="0"/>
        <v>104.27272727272727</v>
      </c>
      <c r="F14" s="446">
        <f t="shared" si="0"/>
        <v>106.8125</v>
      </c>
      <c r="G14" s="446">
        <f t="shared" si="0"/>
        <v>123.89285714285714</v>
      </c>
      <c r="H14" s="446">
        <f t="shared" si="0"/>
        <v>117.57142857142857</v>
      </c>
      <c r="I14" s="446">
        <f t="shared" si="0"/>
        <v>113.70967741935483</v>
      </c>
      <c r="J14" s="446">
        <f t="shared" si="0"/>
        <v>117.06896551724138</v>
      </c>
      <c r="K14" s="446">
        <f t="shared" si="0"/>
        <v>117.06896551724138</v>
      </c>
      <c r="L14" s="446">
        <f t="shared" si="0"/>
        <v>126.10526315789474</v>
      </c>
      <c r="M14" s="446">
        <f t="shared" si="0"/>
        <v>176.11764705882354</v>
      </c>
      <c r="N14" s="414">
        <f t="shared" si="0"/>
        <v>160.75</v>
      </c>
      <c r="O14" s="414">
        <f t="shared" si="0"/>
        <v>161.58333333333334</v>
      </c>
      <c r="P14" s="414">
        <f t="shared" si="0"/>
        <v>153.58333333333334</v>
      </c>
      <c r="Q14" s="414">
        <f t="shared" si="0"/>
        <v>152.25</v>
      </c>
      <c r="R14" s="414">
        <f t="shared" si="0"/>
        <v>148.91666666666666</v>
      </c>
      <c r="S14" s="414">
        <f t="shared" si="0"/>
        <v>172.38461538461539</v>
      </c>
      <c r="T14" s="414">
        <f t="shared" si="0"/>
        <v>164.73333333333332</v>
      </c>
      <c r="U14" s="414">
        <f t="shared" si="0"/>
        <v>142.85714285714286</v>
      </c>
      <c r="V14" s="414">
        <f t="shared" si="0"/>
        <v>116.66666666666667</v>
      </c>
      <c r="W14" s="420">
        <f t="shared" si="0"/>
        <v>110.08333333333333</v>
      </c>
    </row>
    <row r="15" spans="1:23" ht="23.25" customHeight="1">
      <c r="A15" s="740"/>
      <c r="B15" s="423" t="s">
        <v>423</v>
      </c>
      <c r="C15" s="441">
        <f t="shared" si="0"/>
        <v>234.35403726708074</v>
      </c>
      <c r="D15" s="392">
        <f t="shared" si="0"/>
        <v>246.86754966887418</v>
      </c>
      <c r="E15" s="392">
        <f t="shared" si="0"/>
        <v>269.53531598513013</v>
      </c>
      <c r="F15" s="392">
        <f t="shared" si="0"/>
        <v>270.2890625</v>
      </c>
      <c r="G15" s="392">
        <f t="shared" si="0"/>
        <v>296.49130434782609</v>
      </c>
      <c r="H15" s="392">
        <f t="shared" si="0"/>
        <v>296.92951541850221</v>
      </c>
      <c r="I15" s="392">
        <f t="shared" si="0"/>
        <v>305.83009708737865</v>
      </c>
      <c r="J15" s="392">
        <f t="shared" si="0"/>
        <v>354.88770053475935</v>
      </c>
      <c r="K15" s="392">
        <f t="shared" si="0"/>
        <v>375.25</v>
      </c>
      <c r="L15" s="392">
        <f t="shared" si="0"/>
        <v>396.75675675675677</v>
      </c>
      <c r="M15" s="392">
        <f t="shared" si="0"/>
        <v>380.81428571428569</v>
      </c>
      <c r="N15" s="415">
        <f t="shared" si="0"/>
        <v>416.28723404255317</v>
      </c>
      <c r="O15" s="415">
        <f t="shared" si="0"/>
        <v>438.25287356321837</v>
      </c>
      <c r="P15" s="415">
        <f t="shared" si="0"/>
        <v>474.5625</v>
      </c>
      <c r="Q15" s="415">
        <f t="shared" si="0"/>
        <v>466.40540540540542</v>
      </c>
      <c r="R15" s="415">
        <f t="shared" si="0"/>
        <v>497.73611111111109</v>
      </c>
      <c r="S15" s="415">
        <f t="shared" si="0"/>
        <v>501.84285714285716</v>
      </c>
      <c r="T15" s="415">
        <f t="shared" si="0"/>
        <v>483.46153846153845</v>
      </c>
      <c r="U15" s="415">
        <f t="shared" si="0"/>
        <v>447.38095238095241</v>
      </c>
      <c r="V15" s="415">
        <f t="shared" si="0"/>
        <v>556.73770491803282</v>
      </c>
      <c r="W15" s="421">
        <f t="shared" si="0"/>
        <v>614.82352941176475</v>
      </c>
    </row>
    <row r="16" spans="1:23" ht="23.25" customHeight="1">
      <c r="A16" s="740"/>
      <c r="B16" s="424" t="s">
        <v>306</v>
      </c>
      <c r="C16" s="442">
        <f t="shared" si="0"/>
        <v>376.02923264311812</v>
      </c>
      <c r="D16" s="447">
        <f t="shared" si="0"/>
        <v>404.56809338521401</v>
      </c>
      <c r="E16" s="447">
        <f t="shared" si="0"/>
        <v>435.60028860028859</v>
      </c>
      <c r="F16" s="447">
        <f t="shared" si="0"/>
        <v>478.01060606060605</v>
      </c>
      <c r="G16" s="447">
        <f t="shared" si="0"/>
        <v>515.06065573770491</v>
      </c>
      <c r="H16" s="447">
        <f t="shared" si="0"/>
        <v>520.1557093425605</v>
      </c>
      <c r="I16" s="447">
        <f t="shared" si="0"/>
        <v>540.56727272727278</v>
      </c>
      <c r="J16" s="447">
        <f t="shared" si="0"/>
        <v>593.17416829745594</v>
      </c>
      <c r="K16" s="447">
        <f t="shared" si="0"/>
        <v>618.33747412008279</v>
      </c>
      <c r="L16" s="447">
        <f t="shared" si="0"/>
        <v>692.28438228438233</v>
      </c>
      <c r="M16" s="447">
        <f t="shared" si="0"/>
        <v>662.1572481572482</v>
      </c>
      <c r="N16" s="416">
        <f t="shared" si="0"/>
        <v>613.80446927374305</v>
      </c>
      <c r="O16" s="416">
        <f t="shared" si="0"/>
        <v>612.88372093023258</v>
      </c>
      <c r="P16" s="416">
        <f t="shared" si="0"/>
        <v>642.875</v>
      </c>
      <c r="Q16" s="416">
        <f t="shared" si="0"/>
        <v>679.90996784565914</v>
      </c>
      <c r="R16" s="416">
        <f t="shared" si="0"/>
        <v>729.25951557093424</v>
      </c>
      <c r="S16" s="416">
        <f t="shared" si="0"/>
        <v>757.61172161172158</v>
      </c>
      <c r="T16" s="416">
        <f t="shared" si="0"/>
        <v>790.14855072463763</v>
      </c>
      <c r="U16" s="416">
        <f t="shared" si="0"/>
        <v>798.34210526315792</v>
      </c>
      <c r="V16" s="416">
        <f t="shared" si="0"/>
        <v>869.39393939393938</v>
      </c>
      <c r="W16" s="422">
        <f t="shared" si="0"/>
        <v>855.89823008849555</v>
      </c>
    </row>
    <row r="17" spans="1:23" ht="12" customHeight="1">
      <c r="A17" s="77"/>
      <c r="B17" s="77"/>
      <c r="C17" s="77"/>
      <c r="D17" s="77"/>
      <c r="E17" s="110"/>
      <c r="F17" s="110"/>
      <c r="G17" s="110"/>
      <c r="K17" s="110"/>
      <c r="L17" s="110"/>
      <c r="M17" s="110"/>
      <c r="W17" s="110" t="s">
        <v>425</v>
      </c>
    </row>
    <row r="18" spans="1:23">
      <c r="W18" s="110" t="s">
        <v>121</v>
      </c>
    </row>
    <row r="19" spans="1:23">
      <c r="W19" s="110" t="s">
        <v>192</v>
      </c>
    </row>
    <row r="20" spans="1:23">
      <c r="Q20" s="448"/>
      <c r="V20" s="448"/>
    </row>
  </sheetData>
  <mergeCells count="27">
    <mergeCell ref="A4:W4"/>
    <mergeCell ref="A6:B6"/>
    <mergeCell ref="A7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A14:A16"/>
    <mergeCell ref="U6:U7"/>
    <mergeCell ref="V6:V7"/>
    <mergeCell ref="W6:W7"/>
    <mergeCell ref="A8:A10"/>
    <mergeCell ref="A11:A13"/>
    <mergeCell ref="P6:P7"/>
    <mergeCell ref="Q6:Q7"/>
    <mergeCell ref="R6:R7"/>
    <mergeCell ref="S6:S7"/>
    <mergeCell ref="T6:T7"/>
  </mergeCells>
  <phoneticPr fontId="6"/>
  <printOptions horizontalCentered="1"/>
  <pageMargins left="0.59055118110236227" right="0.59055118110236227" top="0.59055118110236227" bottom="0.78740157480314965" header="0" footer="0"/>
  <pageSetup paperSize="9" scale="83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2:X43"/>
  <sheetViews>
    <sheetView showGridLines="0" view="pageBreakPreview" zoomScaleSheetLayoutView="100" workbookViewId="0"/>
  </sheetViews>
  <sheetFormatPr defaultRowHeight="12"/>
  <cols>
    <col min="1" max="1" width="9" style="9" customWidth="1"/>
    <col min="2" max="2" width="3.625" style="9" customWidth="1"/>
    <col min="3" max="3" width="7.625" style="9" customWidth="1"/>
    <col min="4" max="5" width="8.75" style="9" hidden="1" customWidth="1"/>
    <col min="6" max="6" width="7.125" style="9" hidden="1" customWidth="1"/>
    <col min="7" max="13" width="8" style="9" hidden="1" customWidth="1"/>
    <col min="14" max="23" width="7.625" style="9" customWidth="1"/>
    <col min="24" max="24" width="9" style="9" customWidth="1"/>
    <col min="25" max="16384" width="9" style="9"/>
  </cols>
  <sheetData>
    <row r="2" spans="1:23" s="235" customFormat="1" ht="24" customHeight="1">
      <c r="B2" s="703" t="s">
        <v>316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44"/>
      <c r="T2" s="744"/>
      <c r="U2" s="744"/>
      <c r="V2" s="744"/>
      <c r="W2" s="744"/>
    </row>
    <row r="3" spans="1:23" s="235" customFormat="1" ht="14.25" customHeight="1">
      <c r="H3" s="9"/>
      <c r="I3" s="111"/>
      <c r="K3" s="111"/>
      <c r="L3" s="111"/>
      <c r="M3" s="111"/>
      <c r="O3" s="111"/>
      <c r="P3" s="111"/>
      <c r="R3" s="111"/>
      <c r="T3" s="111"/>
      <c r="U3" s="111"/>
      <c r="W3" s="111" t="s">
        <v>432</v>
      </c>
    </row>
    <row r="4" spans="1:23" s="451" customFormat="1" ht="12.75" customHeight="1">
      <c r="A4" s="302"/>
      <c r="B4" s="737" t="s">
        <v>3</v>
      </c>
      <c r="C4" s="738"/>
      <c r="D4" s="747" t="s">
        <v>412</v>
      </c>
      <c r="E4" s="749" t="s">
        <v>413</v>
      </c>
      <c r="F4" s="749" t="s">
        <v>398</v>
      </c>
      <c r="G4" s="749" t="s">
        <v>346</v>
      </c>
      <c r="H4" s="749">
        <v>9</v>
      </c>
      <c r="I4" s="749" t="s">
        <v>347</v>
      </c>
      <c r="J4" s="749" t="s">
        <v>349</v>
      </c>
      <c r="K4" s="749" t="s">
        <v>228</v>
      </c>
      <c r="L4" s="749">
        <v>13</v>
      </c>
      <c r="M4" s="749">
        <v>14</v>
      </c>
      <c r="N4" s="745" t="s">
        <v>418</v>
      </c>
      <c r="O4" s="745">
        <v>26</v>
      </c>
      <c r="P4" s="745">
        <v>27</v>
      </c>
      <c r="Q4" s="745">
        <v>28</v>
      </c>
      <c r="R4" s="745">
        <v>29</v>
      </c>
      <c r="S4" s="745">
        <v>30</v>
      </c>
      <c r="T4" s="745" t="s">
        <v>158</v>
      </c>
      <c r="U4" s="745">
        <v>2</v>
      </c>
      <c r="V4" s="745">
        <v>3</v>
      </c>
      <c r="W4" s="745">
        <v>4</v>
      </c>
    </row>
    <row r="5" spans="1:23" s="451" customFormat="1" ht="12.75" customHeight="1">
      <c r="A5" s="302"/>
      <c r="B5" s="742" t="s">
        <v>421</v>
      </c>
      <c r="C5" s="743"/>
      <c r="D5" s="748"/>
      <c r="E5" s="745"/>
      <c r="F5" s="745"/>
      <c r="G5" s="745"/>
      <c r="H5" s="745"/>
      <c r="I5" s="745"/>
      <c r="J5" s="745"/>
      <c r="K5" s="745"/>
      <c r="L5" s="745"/>
      <c r="M5" s="745"/>
      <c r="N5" s="746"/>
      <c r="O5" s="746"/>
      <c r="P5" s="746"/>
      <c r="Q5" s="746"/>
      <c r="R5" s="746"/>
      <c r="S5" s="746"/>
      <c r="T5" s="746"/>
      <c r="U5" s="746"/>
      <c r="V5" s="746"/>
      <c r="W5" s="746"/>
    </row>
    <row r="6" spans="1:23" s="235" customFormat="1" ht="23.25" customHeight="1">
      <c r="B6" s="741" t="s">
        <v>8</v>
      </c>
      <c r="C6" s="423" t="s">
        <v>297</v>
      </c>
      <c r="D6" s="452">
        <v>99</v>
      </c>
      <c r="E6" s="413">
        <v>90</v>
      </c>
      <c r="F6" s="413">
        <v>71</v>
      </c>
      <c r="G6" s="413">
        <v>83</v>
      </c>
      <c r="H6" s="413">
        <v>94</v>
      </c>
      <c r="I6" s="413">
        <v>89</v>
      </c>
      <c r="J6" s="413">
        <v>83</v>
      </c>
      <c r="K6" s="413">
        <v>78</v>
      </c>
      <c r="L6" s="413">
        <v>71</v>
      </c>
      <c r="M6" s="413">
        <v>62</v>
      </c>
      <c r="N6" s="434">
        <v>43</v>
      </c>
      <c r="O6" s="435">
        <v>41</v>
      </c>
      <c r="P6" s="435">
        <v>36</v>
      </c>
      <c r="Q6" s="435">
        <v>36</v>
      </c>
      <c r="R6" s="435">
        <v>39</v>
      </c>
      <c r="S6" s="434">
        <v>18</v>
      </c>
      <c r="T6" s="435">
        <v>35</v>
      </c>
      <c r="U6" s="435">
        <v>35</v>
      </c>
      <c r="V6" s="435">
        <v>26</v>
      </c>
      <c r="W6" s="450">
        <v>25</v>
      </c>
    </row>
    <row r="7" spans="1:23" s="235" customFormat="1" ht="23.25" customHeight="1">
      <c r="B7" s="741"/>
      <c r="C7" s="423" t="s">
        <v>423</v>
      </c>
      <c r="D7" s="356">
        <v>687</v>
      </c>
      <c r="E7" s="307">
        <v>649</v>
      </c>
      <c r="F7" s="307">
        <v>521</v>
      </c>
      <c r="G7" s="109">
        <v>491</v>
      </c>
      <c r="H7" s="307">
        <v>506</v>
      </c>
      <c r="I7" s="307">
        <v>481</v>
      </c>
      <c r="J7" s="307">
        <v>477</v>
      </c>
      <c r="K7" s="307">
        <v>458</v>
      </c>
      <c r="L7" s="307">
        <v>409</v>
      </c>
      <c r="M7" s="307">
        <v>382</v>
      </c>
      <c r="N7" s="435">
        <v>229</v>
      </c>
      <c r="O7" s="435">
        <v>231</v>
      </c>
      <c r="P7" s="435">
        <v>220</v>
      </c>
      <c r="Q7" s="435">
        <v>210</v>
      </c>
      <c r="R7" s="435">
        <v>208</v>
      </c>
      <c r="S7" s="435">
        <v>197</v>
      </c>
      <c r="T7" s="435">
        <v>200</v>
      </c>
      <c r="U7" s="435">
        <v>233</v>
      </c>
      <c r="V7" s="435">
        <v>149</v>
      </c>
      <c r="W7" s="450">
        <v>126</v>
      </c>
    </row>
    <row r="8" spans="1:23" s="235" customFormat="1" ht="23.25" customHeight="1">
      <c r="B8" s="741"/>
      <c r="C8" s="424" t="s">
        <v>306</v>
      </c>
      <c r="D8" s="453">
        <v>3011</v>
      </c>
      <c r="E8" s="357">
        <v>2839</v>
      </c>
      <c r="F8" s="357">
        <v>2373</v>
      </c>
      <c r="G8" s="369">
        <v>2374</v>
      </c>
      <c r="H8" s="357">
        <v>2388</v>
      </c>
      <c r="I8" s="357">
        <v>2322</v>
      </c>
      <c r="J8" s="357">
        <v>2070</v>
      </c>
      <c r="K8" s="357">
        <v>2067</v>
      </c>
      <c r="L8" s="357">
        <v>1797</v>
      </c>
      <c r="M8" s="357">
        <v>1877</v>
      </c>
      <c r="N8" s="436">
        <v>1225</v>
      </c>
      <c r="O8" s="436">
        <v>1268</v>
      </c>
      <c r="P8" s="436">
        <v>1351</v>
      </c>
      <c r="Q8" s="436">
        <v>1393</v>
      </c>
      <c r="R8" s="436">
        <v>1408</v>
      </c>
      <c r="S8" s="436">
        <v>1484</v>
      </c>
      <c r="T8" s="436">
        <v>1401</v>
      </c>
      <c r="U8" s="436">
        <v>1368</v>
      </c>
      <c r="V8" s="436">
        <v>1273</v>
      </c>
      <c r="W8" s="459">
        <v>1129</v>
      </c>
    </row>
    <row r="9" spans="1:23" s="235" customFormat="1" ht="23.25" customHeight="1">
      <c r="B9" s="741" t="s">
        <v>109</v>
      </c>
      <c r="C9" s="423" t="s">
        <v>297</v>
      </c>
      <c r="D9" s="452">
        <v>928</v>
      </c>
      <c r="E9" s="413">
        <v>533</v>
      </c>
      <c r="F9" s="413">
        <v>710</v>
      </c>
      <c r="G9" s="413">
        <v>667</v>
      </c>
      <c r="H9" s="413">
        <v>589</v>
      </c>
      <c r="I9" s="413">
        <v>562</v>
      </c>
      <c r="J9" s="413">
        <v>564</v>
      </c>
      <c r="K9" s="413">
        <v>525</v>
      </c>
      <c r="L9" s="413">
        <v>541</v>
      </c>
      <c r="M9" s="413">
        <v>596</v>
      </c>
      <c r="N9" s="435">
        <v>310</v>
      </c>
      <c r="O9" s="435">
        <v>267</v>
      </c>
      <c r="P9" s="435">
        <v>225</v>
      </c>
      <c r="Q9" s="435">
        <v>222</v>
      </c>
      <c r="R9" s="435">
        <v>313</v>
      </c>
      <c r="S9" s="435">
        <v>235</v>
      </c>
      <c r="T9" s="435">
        <v>276</v>
      </c>
      <c r="U9" s="435">
        <v>332</v>
      </c>
      <c r="V9" s="435">
        <v>221</v>
      </c>
      <c r="W9" s="450">
        <v>154</v>
      </c>
    </row>
    <row r="10" spans="1:23" s="235" customFormat="1" ht="23.25" customHeight="1">
      <c r="B10" s="741"/>
      <c r="C10" s="423" t="s">
        <v>423</v>
      </c>
      <c r="D10" s="356">
        <v>3933</v>
      </c>
      <c r="E10" s="307">
        <v>3304</v>
      </c>
      <c r="F10" s="307">
        <v>2904</v>
      </c>
      <c r="G10" s="109">
        <v>2704</v>
      </c>
      <c r="H10" s="307">
        <v>2770</v>
      </c>
      <c r="I10" s="307">
        <v>3162</v>
      </c>
      <c r="J10" s="307">
        <v>3278</v>
      </c>
      <c r="K10" s="307">
        <v>3307</v>
      </c>
      <c r="L10" s="307">
        <v>2712</v>
      </c>
      <c r="M10" s="307">
        <v>2557</v>
      </c>
      <c r="N10" s="435">
        <v>1454</v>
      </c>
      <c r="O10" s="435">
        <v>1490</v>
      </c>
      <c r="P10" s="435">
        <v>1359</v>
      </c>
      <c r="Q10" s="435">
        <v>1321</v>
      </c>
      <c r="R10" s="435">
        <v>1424</v>
      </c>
      <c r="S10" s="435">
        <v>1847</v>
      </c>
      <c r="T10" s="435">
        <v>1701</v>
      </c>
      <c r="U10" s="435">
        <v>2396</v>
      </c>
      <c r="V10" s="435">
        <v>1394</v>
      </c>
      <c r="W10" s="450">
        <v>1387</v>
      </c>
    </row>
    <row r="11" spans="1:23" s="235" customFormat="1" ht="23.25" customHeight="1">
      <c r="B11" s="741"/>
      <c r="C11" s="424" t="s">
        <v>306</v>
      </c>
      <c r="D11" s="453">
        <v>17044</v>
      </c>
      <c r="E11" s="357">
        <v>15847</v>
      </c>
      <c r="F11" s="357">
        <v>14402</v>
      </c>
      <c r="G11" s="369">
        <v>14899</v>
      </c>
      <c r="H11" s="357">
        <v>15190</v>
      </c>
      <c r="I11" s="357">
        <v>15641</v>
      </c>
      <c r="J11" s="357">
        <v>14715</v>
      </c>
      <c r="K11" s="357">
        <v>14419</v>
      </c>
      <c r="L11" s="357">
        <v>12923</v>
      </c>
      <c r="M11" s="357">
        <v>12987</v>
      </c>
      <c r="N11" s="436">
        <v>7773</v>
      </c>
      <c r="O11" s="436">
        <v>8491</v>
      </c>
      <c r="P11" s="436">
        <v>9117</v>
      </c>
      <c r="Q11" s="436">
        <v>9747</v>
      </c>
      <c r="R11" s="436">
        <v>10616</v>
      </c>
      <c r="S11" s="436">
        <v>12035</v>
      </c>
      <c r="T11" s="436">
        <v>11703</v>
      </c>
      <c r="U11" s="436">
        <v>11984</v>
      </c>
      <c r="V11" s="436">
        <v>10776</v>
      </c>
      <c r="W11" s="459">
        <v>9964</v>
      </c>
    </row>
    <row r="12" spans="1:23" s="235" customFormat="1" ht="23.25" customHeight="1">
      <c r="B12" s="740" t="s">
        <v>424</v>
      </c>
      <c r="C12" s="423" t="s">
        <v>297</v>
      </c>
      <c r="D12" s="454">
        <f t="shared" ref="D12:W14" si="0">D9/D6</f>
        <v>9.3737373737373737</v>
      </c>
      <c r="E12" s="457">
        <f t="shared" si="0"/>
        <v>5.9222222222222225</v>
      </c>
      <c r="F12" s="457">
        <f t="shared" si="0"/>
        <v>10</v>
      </c>
      <c r="G12" s="457">
        <f t="shared" si="0"/>
        <v>8.0361445783132535</v>
      </c>
      <c r="H12" s="457">
        <f t="shared" si="0"/>
        <v>6.2659574468085104</v>
      </c>
      <c r="I12" s="457">
        <f t="shared" si="0"/>
        <v>6.3146067415730336</v>
      </c>
      <c r="J12" s="457">
        <f t="shared" si="0"/>
        <v>6.7951807228915664</v>
      </c>
      <c r="K12" s="457">
        <f t="shared" si="0"/>
        <v>6.7307692307692308</v>
      </c>
      <c r="L12" s="457">
        <f t="shared" si="0"/>
        <v>7.619718309859155</v>
      </c>
      <c r="M12" s="457">
        <f t="shared" si="0"/>
        <v>9.612903225806452</v>
      </c>
      <c r="N12" s="131">
        <f t="shared" si="0"/>
        <v>7.2093023255813957</v>
      </c>
      <c r="O12" s="131">
        <f t="shared" si="0"/>
        <v>6.5121951219512191</v>
      </c>
      <c r="P12" s="131">
        <f t="shared" si="0"/>
        <v>6.25</v>
      </c>
      <c r="Q12" s="131">
        <f t="shared" si="0"/>
        <v>6.166666666666667</v>
      </c>
      <c r="R12" s="131">
        <f t="shared" si="0"/>
        <v>8.0256410256410255</v>
      </c>
      <c r="S12" s="131">
        <f t="shared" si="0"/>
        <v>13.055555555555555</v>
      </c>
      <c r="T12" s="131">
        <f t="shared" si="0"/>
        <v>7.8857142857142861</v>
      </c>
      <c r="U12" s="131">
        <f t="shared" si="0"/>
        <v>9.4857142857142858</v>
      </c>
      <c r="V12" s="131">
        <f t="shared" si="0"/>
        <v>8.5</v>
      </c>
      <c r="W12" s="460">
        <f t="shared" si="0"/>
        <v>6.16</v>
      </c>
    </row>
    <row r="13" spans="1:23" s="235" customFormat="1" ht="23.25" customHeight="1">
      <c r="B13" s="740"/>
      <c r="C13" s="423" t="s">
        <v>423</v>
      </c>
      <c r="D13" s="455">
        <f t="shared" si="0"/>
        <v>5.7248908296943233</v>
      </c>
      <c r="E13" s="367">
        <f t="shared" si="0"/>
        <v>5.0909090909090908</v>
      </c>
      <c r="F13" s="367">
        <f t="shared" si="0"/>
        <v>5.5738963531669867</v>
      </c>
      <c r="G13" s="367">
        <f t="shared" si="0"/>
        <v>5.5071283095723018</v>
      </c>
      <c r="H13" s="367">
        <f t="shared" si="0"/>
        <v>5.4743083003952568</v>
      </c>
      <c r="I13" s="367">
        <f t="shared" si="0"/>
        <v>6.5738045738045736</v>
      </c>
      <c r="J13" s="367">
        <f t="shared" si="0"/>
        <v>6.8721174004192873</v>
      </c>
      <c r="K13" s="367">
        <f t="shared" si="0"/>
        <v>7.2205240174672491</v>
      </c>
      <c r="L13" s="367">
        <f t="shared" si="0"/>
        <v>6.6308068459657701</v>
      </c>
      <c r="M13" s="367">
        <f t="shared" si="0"/>
        <v>6.6937172774869111</v>
      </c>
      <c r="N13" s="132">
        <f t="shared" si="0"/>
        <v>6.3493449781659388</v>
      </c>
      <c r="O13" s="132">
        <f t="shared" si="0"/>
        <v>6.4502164502164501</v>
      </c>
      <c r="P13" s="132">
        <f t="shared" si="0"/>
        <v>6.1772727272727277</v>
      </c>
      <c r="Q13" s="132">
        <f t="shared" si="0"/>
        <v>6.2904761904761903</v>
      </c>
      <c r="R13" s="132">
        <f t="shared" si="0"/>
        <v>6.8461538461538458</v>
      </c>
      <c r="S13" s="132">
        <f t="shared" si="0"/>
        <v>9.3756345177664979</v>
      </c>
      <c r="T13" s="132">
        <f t="shared" si="0"/>
        <v>8.5050000000000008</v>
      </c>
      <c r="U13" s="132">
        <f t="shared" si="0"/>
        <v>10.283261802575108</v>
      </c>
      <c r="V13" s="132">
        <f t="shared" si="0"/>
        <v>9.3557046979865763</v>
      </c>
      <c r="W13" s="426">
        <f t="shared" si="0"/>
        <v>11.007936507936508</v>
      </c>
    </row>
    <row r="14" spans="1:23" s="235" customFormat="1" ht="23.25" customHeight="1">
      <c r="B14" s="740"/>
      <c r="C14" s="424" t="s">
        <v>306</v>
      </c>
      <c r="D14" s="456">
        <f t="shared" si="0"/>
        <v>5.6605778811026237</v>
      </c>
      <c r="E14" s="368">
        <f t="shared" si="0"/>
        <v>5.5818950334624864</v>
      </c>
      <c r="F14" s="368">
        <f t="shared" si="0"/>
        <v>6.069110830172777</v>
      </c>
      <c r="G14" s="368">
        <f t="shared" si="0"/>
        <v>6.2759056444818873</v>
      </c>
      <c r="H14" s="368">
        <f t="shared" si="0"/>
        <v>6.3609715242881073</v>
      </c>
      <c r="I14" s="368">
        <f t="shared" si="0"/>
        <v>6.7360034453057711</v>
      </c>
      <c r="J14" s="368">
        <f t="shared" si="0"/>
        <v>7.1086956521739131</v>
      </c>
      <c r="K14" s="368">
        <f t="shared" si="0"/>
        <v>6.9758103531688436</v>
      </c>
      <c r="L14" s="368">
        <f t="shared" si="0"/>
        <v>7.1914301613800777</v>
      </c>
      <c r="M14" s="368">
        <f t="shared" si="0"/>
        <v>6.9190197123068726</v>
      </c>
      <c r="N14" s="425">
        <f t="shared" si="0"/>
        <v>6.3453061224489797</v>
      </c>
      <c r="O14" s="425">
        <f t="shared" si="0"/>
        <v>6.6963722397476344</v>
      </c>
      <c r="P14" s="425">
        <f t="shared" si="0"/>
        <v>6.7483345669874168</v>
      </c>
      <c r="Q14" s="425">
        <f t="shared" si="0"/>
        <v>6.9971284996410628</v>
      </c>
      <c r="R14" s="425">
        <f t="shared" si="0"/>
        <v>7.5397727272727275</v>
      </c>
      <c r="S14" s="425">
        <f t="shared" si="0"/>
        <v>8.1098382749326152</v>
      </c>
      <c r="T14" s="425">
        <f t="shared" si="0"/>
        <v>8.3533190578158454</v>
      </c>
      <c r="U14" s="425">
        <f t="shared" si="0"/>
        <v>8.7602339181286553</v>
      </c>
      <c r="V14" s="425">
        <f t="shared" si="0"/>
        <v>8.4650432050274933</v>
      </c>
      <c r="W14" s="427">
        <f t="shared" si="0"/>
        <v>8.8255093002657219</v>
      </c>
    </row>
    <row r="15" spans="1:23" s="235" customFormat="1">
      <c r="G15" s="9"/>
      <c r="H15" s="111"/>
      <c r="I15" s="111"/>
      <c r="J15" s="111"/>
      <c r="K15" s="111"/>
      <c r="L15" s="111"/>
      <c r="M15" s="111"/>
      <c r="W15" s="110" t="s">
        <v>21</v>
      </c>
    </row>
    <row r="16" spans="1:23">
      <c r="W16" s="110" t="s">
        <v>201</v>
      </c>
    </row>
    <row r="17" spans="13:23">
      <c r="W17" s="110" t="s">
        <v>192</v>
      </c>
    </row>
    <row r="19" spans="13:23">
      <c r="N19" s="294"/>
      <c r="O19" s="294"/>
      <c r="P19" s="294"/>
      <c r="Q19" s="294"/>
      <c r="R19" s="294"/>
      <c r="S19" s="294"/>
      <c r="T19" s="294"/>
      <c r="U19" s="294"/>
      <c r="V19" s="294"/>
      <c r="W19" s="294"/>
    </row>
    <row r="20" spans="13:23">
      <c r="M20" s="235"/>
      <c r="N20" s="458"/>
      <c r="O20" s="294"/>
      <c r="P20" s="294"/>
      <c r="Q20" s="294"/>
      <c r="R20" s="294"/>
      <c r="S20" s="458"/>
      <c r="T20" s="294"/>
      <c r="U20" s="294"/>
      <c r="V20" s="294"/>
      <c r="W20" s="294"/>
    </row>
    <row r="21" spans="13:23">
      <c r="N21" s="294"/>
      <c r="O21" s="294"/>
      <c r="P21" s="294"/>
      <c r="Q21" s="294"/>
      <c r="R21" s="294"/>
      <c r="S21" s="294"/>
      <c r="T21" s="294"/>
      <c r="U21" s="294"/>
      <c r="V21" s="294"/>
      <c r="W21" s="294"/>
    </row>
    <row r="22" spans="13:23"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3:23"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34" spans="16:24">
      <c r="P34" s="110"/>
      <c r="U34" s="110"/>
    </row>
    <row r="42" spans="16:24">
      <c r="X42" s="235"/>
    </row>
    <row r="43" spans="16:24">
      <c r="X43" s="235"/>
    </row>
  </sheetData>
  <mergeCells count="26">
    <mergeCell ref="B2:W2"/>
    <mergeCell ref="B4:C4"/>
    <mergeCell ref="B5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V4:V5"/>
    <mergeCell ref="W4:W5"/>
    <mergeCell ref="B6:B8"/>
    <mergeCell ref="B9:B11"/>
    <mergeCell ref="B12:B14"/>
    <mergeCell ref="Q4:Q5"/>
    <mergeCell ref="R4:R5"/>
    <mergeCell ref="S4:S5"/>
    <mergeCell ref="T4:T5"/>
    <mergeCell ref="U4:U5"/>
  </mergeCells>
  <phoneticPr fontId="6"/>
  <printOptions horizontalCentered="1"/>
  <pageMargins left="0.39370078740157483" right="0.39370078740157483" top="0.39370078740157483" bottom="0.39370078740157483" header="0.51181102362204722" footer="0.51181102362204722"/>
  <pageSetup paperSize="9" scale="85" orientation="landscape" verticalDpi="4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53"/>
  <sheetViews>
    <sheetView showGridLines="0" view="pageBreakPreview" zoomScaleSheetLayoutView="100" workbookViewId="0">
      <selection sqref="A1:AB1"/>
    </sheetView>
  </sheetViews>
  <sheetFormatPr defaultRowHeight="12"/>
  <cols>
    <col min="1" max="1" width="3.625" style="2" customWidth="1"/>
    <col min="2" max="2" width="7.625" style="2" customWidth="1"/>
    <col min="3" max="4" width="8.75" style="2" hidden="1" customWidth="1"/>
    <col min="5" max="13" width="8" style="2" hidden="1" customWidth="1"/>
    <col min="14" max="18" width="10.5" style="2" hidden="1" customWidth="1"/>
    <col min="19" max="28" width="10.5" style="2" customWidth="1"/>
    <col min="29" max="29" width="9" style="2" customWidth="1"/>
    <col min="30" max="16384" width="9" style="2"/>
  </cols>
  <sheetData>
    <row r="1" spans="1:29" s="235" customFormat="1" ht="24" customHeight="1">
      <c r="A1" s="703" t="s">
        <v>285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3"/>
      <c r="P1" s="703"/>
      <c r="Q1" s="703"/>
      <c r="R1" s="703"/>
      <c r="S1" s="703"/>
      <c r="T1" s="703"/>
      <c r="U1" s="703"/>
      <c r="V1" s="703"/>
      <c r="W1" s="703"/>
      <c r="X1" s="703"/>
      <c r="Y1" s="703"/>
      <c r="Z1" s="703"/>
      <c r="AA1" s="703"/>
      <c r="AB1" s="703"/>
    </row>
    <row r="2" spans="1:29" s="235" customFormat="1" ht="24" customHeight="1">
      <c r="A2" s="156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O2" s="435"/>
      <c r="W2" s="111"/>
      <c r="AB2" s="111" t="s">
        <v>433</v>
      </c>
    </row>
    <row r="3" spans="1:29" s="451" customFormat="1" ht="12.75" customHeight="1">
      <c r="A3" s="737" t="s">
        <v>3</v>
      </c>
      <c r="B3" s="738"/>
      <c r="C3" s="747" t="s">
        <v>412</v>
      </c>
      <c r="D3" s="749" t="s">
        <v>413</v>
      </c>
      <c r="E3" s="749" t="s">
        <v>414</v>
      </c>
      <c r="F3" s="749" t="s">
        <v>398</v>
      </c>
      <c r="G3" s="749" t="s">
        <v>346</v>
      </c>
      <c r="H3" s="749" t="s">
        <v>268</v>
      </c>
      <c r="I3" s="749" t="s">
        <v>347</v>
      </c>
      <c r="J3" s="749" t="s">
        <v>349</v>
      </c>
      <c r="K3" s="749" t="s">
        <v>228</v>
      </c>
      <c r="L3" s="749">
        <v>13</v>
      </c>
      <c r="M3" s="757">
        <v>14</v>
      </c>
      <c r="N3" s="757" t="s">
        <v>352</v>
      </c>
      <c r="O3" s="753">
        <v>16</v>
      </c>
      <c r="P3" s="753">
        <v>17</v>
      </c>
      <c r="Q3" s="745">
        <v>18</v>
      </c>
      <c r="R3" s="745">
        <v>19</v>
      </c>
      <c r="S3" s="745">
        <v>25</v>
      </c>
      <c r="T3" s="745">
        <v>26</v>
      </c>
      <c r="U3" s="745">
        <v>27</v>
      </c>
      <c r="V3" s="745">
        <v>28</v>
      </c>
      <c r="W3" s="753">
        <v>29</v>
      </c>
      <c r="X3" s="754">
        <v>30</v>
      </c>
      <c r="Y3" s="745" t="s">
        <v>158</v>
      </c>
      <c r="Z3" s="745">
        <v>2</v>
      </c>
      <c r="AA3" s="745">
        <v>3</v>
      </c>
      <c r="AB3" s="745">
        <v>4</v>
      </c>
      <c r="AC3" s="751"/>
    </row>
    <row r="4" spans="1:29" s="451" customFormat="1" ht="12.75" customHeight="1">
      <c r="A4" s="742" t="s">
        <v>421</v>
      </c>
      <c r="B4" s="743"/>
      <c r="C4" s="748"/>
      <c r="D4" s="745"/>
      <c r="E4" s="745"/>
      <c r="F4" s="745"/>
      <c r="G4" s="745"/>
      <c r="H4" s="745"/>
      <c r="I4" s="745"/>
      <c r="J4" s="745"/>
      <c r="K4" s="745"/>
      <c r="L4" s="745"/>
      <c r="M4" s="753"/>
      <c r="N4" s="753"/>
      <c r="O4" s="756"/>
      <c r="P4" s="735"/>
      <c r="Q4" s="750"/>
      <c r="R4" s="746"/>
      <c r="S4" s="750"/>
      <c r="T4" s="750"/>
      <c r="U4" s="750"/>
      <c r="V4" s="750"/>
      <c r="W4" s="735"/>
      <c r="X4" s="755"/>
      <c r="Y4" s="750"/>
      <c r="Z4" s="750"/>
      <c r="AA4" s="750"/>
      <c r="AB4" s="750"/>
      <c r="AC4" s="752"/>
    </row>
    <row r="5" spans="1:29" s="235" customFormat="1" ht="23.25" customHeight="1">
      <c r="A5" s="741" t="s">
        <v>8</v>
      </c>
      <c r="B5" s="423" t="s">
        <v>297</v>
      </c>
      <c r="C5" s="452">
        <v>8</v>
      </c>
      <c r="D5" s="175">
        <v>8</v>
      </c>
      <c r="E5" s="175">
        <v>6</v>
      </c>
      <c r="F5" s="175">
        <v>6</v>
      </c>
      <c r="G5" s="175">
        <v>5</v>
      </c>
      <c r="H5" s="175">
        <v>6</v>
      </c>
      <c r="I5" s="162">
        <v>4</v>
      </c>
      <c r="J5" s="175">
        <v>3</v>
      </c>
      <c r="K5" s="175">
        <v>2</v>
      </c>
      <c r="L5" s="175">
        <v>3</v>
      </c>
      <c r="M5" s="175">
        <v>3</v>
      </c>
      <c r="N5" s="162">
        <v>23</v>
      </c>
      <c r="O5" s="472">
        <v>7</v>
      </c>
      <c r="P5" s="434">
        <v>23</v>
      </c>
      <c r="Q5" s="434">
        <v>27</v>
      </c>
      <c r="R5" s="434">
        <v>27</v>
      </c>
      <c r="S5" s="434">
        <v>16</v>
      </c>
      <c r="T5" s="434">
        <v>16</v>
      </c>
      <c r="U5" s="434">
        <v>12</v>
      </c>
      <c r="V5" s="434">
        <v>11</v>
      </c>
      <c r="W5" s="434">
        <v>10</v>
      </c>
      <c r="X5" s="434">
        <v>4</v>
      </c>
      <c r="Y5" s="434">
        <v>14</v>
      </c>
      <c r="Z5" s="434">
        <v>21</v>
      </c>
      <c r="AA5" s="434">
        <v>19</v>
      </c>
      <c r="AB5" s="449">
        <v>16</v>
      </c>
      <c r="AC5" s="356"/>
    </row>
    <row r="6" spans="1:29" s="235" customFormat="1" ht="23.25" customHeight="1">
      <c r="A6" s="741"/>
      <c r="B6" s="423" t="s">
        <v>423</v>
      </c>
      <c r="C6" s="356">
        <v>47</v>
      </c>
      <c r="D6" s="155">
        <v>92</v>
      </c>
      <c r="E6" s="155">
        <v>123</v>
      </c>
      <c r="F6" s="155">
        <v>135</v>
      </c>
      <c r="G6" s="176">
        <v>156</v>
      </c>
      <c r="H6" s="155">
        <v>173</v>
      </c>
      <c r="I6" s="163">
        <v>155</v>
      </c>
      <c r="J6" s="155">
        <v>120</v>
      </c>
      <c r="K6" s="155">
        <v>136</v>
      </c>
      <c r="L6" s="155">
        <v>112</v>
      </c>
      <c r="M6" s="155">
        <v>117</v>
      </c>
      <c r="N6" s="163">
        <v>127</v>
      </c>
      <c r="O6" s="473">
        <v>122</v>
      </c>
      <c r="P6" s="435">
        <v>180</v>
      </c>
      <c r="Q6" s="435">
        <v>143</v>
      </c>
      <c r="R6" s="435">
        <v>149</v>
      </c>
      <c r="S6" s="435">
        <v>123</v>
      </c>
      <c r="T6" s="435">
        <v>116</v>
      </c>
      <c r="U6" s="435">
        <v>101</v>
      </c>
      <c r="V6" s="435">
        <v>101</v>
      </c>
      <c r="W6" s="435">
        <v>87</v>
      </c>
      <c r="X6" s="435">
        <v>90</v>
      </c>
      <c r="Y6" s="435">
        <v>92</v>
      </c>
      <c r="Z6" s="435">
        <v>80</v>
      </c>
      <c r="AA6" s="435">
        <v>50</v>
      </c>
      <c r="AB6" s="450">
        <v>90</v>
      </c>
      <c r="AC6" s="356"/>
    </row>
    <row r="7" spans="1:29" s="235" customFormat="1" ht="23.25" customHeight="1">
      <c r="A7" s="741"/>
      <c r="B7" s="424" t="s">
        <v>306</v>
      </c>
      <c r="C7" s="453">
        <v>360</v>
      </c>
      <c r="D7" s="461">
        <v>417</v>
      </c>
      <c r="E7" s="461">
        <v>519</v>
      </c>
      <c r="F7" s="461">
        <v>603</v>
      </c>
      <c r="G7" s="177">
        <v>582</v>
      </c>
      <c r="H7" s="461">
        <v>668</v>
      </c>
      <c r="I7" s="467">
        <v>587</v>
      </c>
      <c r="J7" s="461">
        <v>541</v>
      </c>
      <c r="K7" s="461">
        <v>520</v>
      </c>
      <c r="L7" s="461">
        <v>486</v>
      </c>
      <c r="M7" s="461">
        <v>490</v>
      </c>
      <c r="N7" s="467">
        <v>562</v>
      </c>
      <c r="O7" s="474">
        <v>545</v>
      </c>
      <c r="P7" s="436">
        <v>536</v>
      </c>
      <c r="Q7" s="436">
        <v>487</v>
      </c>
      <c r="R7" s="436">
        <v>474</v>
      </c>
      <c r="S7" s="436">
        <v>445</v>
      </c>
      <c r="T7" s="436">
        <v>421</v>
      </c>
      <c r="U7" s="436">
        <v>391</v>
      </c>
      <c r="V7" s="436">
        <v>352</v>
      </c>
      <c r="W7" s="436">
        <v>317</v>
      </c>
      <c r="X7" s="436">
        <v>297</v>
      </c>
      <c r="Y7" s="436">
        <v>301</v>
      </c>
      <c r="Z7" s="436">
        <v>291</v>
      </c>
      <c r="AA7" s="436">
        <v>286</v>
      </c>
      <c r="AB7" s="459">
        <v>285</v>
      </c>
      <c r="AC7" s="356"/>
    </row>
    <row r="8" spans="1:29" s="235" customFormat="1" ht="23.25" customHeight="1">
      <c r="A8" s="741" t="s">
        <v>109</v>
      </c>
      <c r="B8" s="423" t="s">
        <v>297</v>
      </c>
      <c r="C8" s="452">
        <v>77300</v>
      </c>
      <c r="D8" s="175">
        <v>66190</v>
      </c>
      <c r="E8" s="175">
        <v>39440</v>
      </c>
      <c r="F8" s="175">
        <v>40970</v>
      </c>
      <c r="G8" s="175">
        <v>36906</v>
      </c>
      <c r="H8" s="175">
        <v>38700</v>
      </c>
      <c r="I8" s="162">
        <v>36700</v>
      </c>
      <c r="J8" s="175">
        <v>32000</v>
      </c>
      <c r="K8" s="175">
        <v>35000</v>
      </c>
      <c r="L8" s="175">
        <v>35500</v>
      </c>
      <c r="M8" s="175">
        <v>35800</v>
      </c>
      <c r="N8" s="162">
        <v>35267</v>
      </c>
      <c r="O8" s="472">
        <v>15450</v>
      </c>
      <c r="P8" s="434">
        <v>28132</v>
      </c>
      <c r="Q8" s="434">
        <v>21236</v>
      </c>
      <c r="R8" s="434">
        <v>21181</v>
      </c>
      <c r="S8" s="434">
        <v>24470</v>
      </c>
      <c r="T8" s="434">
        <v>24490</v>
      </c>
      <c r="U8" s="434">
        <v>24305</v>
      </c>
      <c r="V8" s="434">
        <v>24265</v>
      </c>
      <c r="W8" s="434">
        <v>29470</v>
      </c>
      <c r="X8" s="434">
        <v>26040</v>
      </c>
      <c r="Y8" s="434">
        <v>27667</v>
      </c>
      <c r="Z8" s="434">
        <v>25843</v>
      </c>
      <c r="AA8" s="434">
        <v>25719</v>
      </c>
      <c r="AB8" s="449">
        <v>18438</v>
      </c>
      <c r="AC8" s="356"/>
    </row>
    <row r="9" spans="1:29" s="235" customFormat="1" ht="23.25" customHeight="1">
      <c r="A9" s="741"/>
      <c r="B9" s="423" t="s">
        <v>423</v>
      </c>
      <c r="C9" s="356">
        <v>314474</v>
      </c>
      <c r="D9" s="155">
        <v>293057</v>
      </c>
      <c r="E9" s="155">
        <v>226665</v>
      </c>
      <c r="F9" s="155">
        <v>192318</v>
      </c>
      <c r="G9" s="176">
        <v>198906</v>
      </c>
      <c r="H9" s="155">
        <v>237177</v>
      </c>
      <c r="I9" s="163">
        <v>222271</v>
      </c>
      <c r="J9" s="155">
        <v>210473</v>
      </c>
      <c r="K9" s="155">
        <v>219280</v>
      </c>
      <c r="L9" s="155">
        <v>210575</v>
      </c>
      <c r="M9" s="155">
        <v>187875</v>
      </c>
      <c r="N9" s="163">
        <v>190164</v>
      </c>
      <c r="O9" s="473">
        <v>149012</v>
      </c>
      <c r="P9" s="435">
        <v>121262</v>
      </c>
      <c r="Q9" s="435">
        <v>126770</v>
      </c>
      <c r="R9" s="435">
        <v>116477</v>
      </c>
      <c r="S9" s="435">
        <v>122857</v>
      </c>
      <c r="T9" s="435">
        <v>120523</v>
      </c>
      <c r="U9" s="435">
        <v>136855</v>
      </c>
      <c r="V9" s="435">
        <v>138747</v>
      </c>
      <c r="W9" s="435">
        <v>126796</v>
      </c>
      <c r="X9" s="435">
        <v>132777</v>
      </c>
      <c r="Y9" s="435">
        <v>159183</v>
      </c>
      <c r="Z9" s="435">
        <v>156402</v>
      </c>
      <c r="AA9" s="435">
        <v>162413</v>
      </c>
      <c r="AB9" s="450">
        <v>150346</v>
      </c>
      <c r="AC9" s="356"/>
    </row>
    <row r="10" spans="1:29" s="235" customFormat="1" ht="23.25" customHeight="1">
      <c r="A10" s="741"/>
      <c r="B10" s="424" t="s">
        <v>306</v>
      </c>
      <c r="C10" s="453">
        <v>1460134</v>
      </c>
      <c r="D10" s="461">
        <v>1487086</v>
      </c>
      <c r="E10" s="461">
        <v>1307772</v>
      </c>
      <c r="F10" s="461">
        <v>1316929</v>
      </c>
      <c r="G10" s="177">
        <v>1290044</v>
      </c>
      <c r="H10" s="461">
        <v>1325761</v>
      </c>
      <c r="I10" s="467">
        <v>1383009</v>
      </c>
      <c r="J10" s="461">
        <v>1553217</v>
      </c>
      <c r="K10" s="461">
        <v>1614057</v>
      </c>
      <c r="L10" s="461">
        <v>1560318</v>
      </c>
      <c r="M10" s="461">
        <v>1592767</v>
      </c>
      <c r="N10" s="467">
        <v>1617791</v>
      </c>
      <c r="O10" s="475">
        <v>1493602</v>
      </c>
      <c r="P10" s="436">
        <v>1211200</v>
      </c>
      <c r="Q10" s="436">
        <v>1254848</v>
      </c>
      <c r="R10" s="436">
        <v>1192546</v>
      </c>
      <c r="S10" s="436">
        <v>1295333</v>
      </c>
      <c r="T10" s="436">
        <v>1196723</v>
      </c>
      <c r="U10" s="436">
        <v>1174993</v>
      </c>
      <c r="V10" s="436">
        <v>1205916</v>
      </c>
      <c r="W10" s="436">
        <v>1351571</v>
      </c>
      <c r="X10" s="436">
        <v>1369045</v>
      </c>
      <c r="Y10" s="436">
        <v>1386547</v>
      </c>
      <c r="Z10" s="436">
        <v>1375027</v>
      </c>
      <c r="AA10" s="436">
        <v>1377869</v>
      </c>
      <c r="AB10" s="459">
        <v>1257615</v>
      </c>
      <c r="AC10" s="356"/>
    </row>
    <row r="11" spans="1:29" s="235" customFormat="1" ht="23.25" customHeight="1">
      <c r="A11" s="740" t="s">
        <v>424</v>
      </c>
      <c r="B11" s="423" t="s">
        <v>297</v>
      </c>
      <c r="C11" s="454">
        <f t="shared" ref="C11:N13" si="0">C8/C5</f>
        <v>9662.5</v>
      </c>
      <c r="D11" s="462">
        <f t="shared" si="0"/>
        <v>8273.75</v>
      </c>
      <c r="E11" s="462">
        <f t="shared" si="0"/>
        <v>6573.333333333333</v>
      </c>
      <c r="F11" s="462">
        <f t="shared" si="0"/>
        <v>6828.333333333333</v>
      </c>
      <c r="G11" s="462">
        <f t="shared" si="0"/>
        <v>7381.2</v>
      </c>
      <c r="H11" s="462">
        <f t="shared" si="0"/>
        <v>6450</v>
      </c>
      <c r="I11" s="468">
        <f t="shared" si="0"/>
        <v>9175</v>
      </c>
      <c r="J11" s="462">
        <f t="shared" si="0"/>
        <v>10666.666666666666</v>
      </c>
      <c r="K11" s="462">
        <f t="shared" si="0"/>
        <v>17500</v>
      </c>
      <c r="L11" s="462">
        <f t="shared" si="0"/>
        <v>11833.333333333334</v>
      </c>
      <c r="M11" s="462">
        <f t="shared" si="0"/>
        <v>11933.333333333334</v>
      </c>
      <c r="N11" s="468">
        <f t="shared" si="0"/>
        <v>1533.3478260869565</v>
      </c>
      <c r="O11" s="476">
        <v>2207.1</v>
      </c>
      <c r="P11" s="131">
        <f t="shared" ref="P11:Q13" si="1">P8/P5</f>
        <v>1223.1304347826087</v>
      </c>
      <c r="Q11" s="131">
        <f t="shared" si="1"/>
        <v>786.51851851851848</v>
      </c>
      <c r="R11" s="131">
        <v>784.5</v>
      </c>
      <c r="S11" s="131">
        <f t="shared" ref="S11:AB13" si="2">S8/S5</f>
        <v>1529.375</v>
      </c>
      <c r="T11" s="131">
        <f t="shared" si="2"/>
        <v>1530.625</v>
      </c>
      <c r="U11" s="131">
        <f t="shared" si="2"/>
        <v>2025.4166666666667</v>
      </c>
      <c r="V11" s="131">
        <f t="shared" si="2"/>
        <v>2205.909090909091</v>
      </c>
      <c r="W11" s="131">
        <f t="shared" si="2"/>
        <v>2947</v>
      </c>
      <c r="X11" s="131">
        <f t="shared" si="2"/>
        <v>6510</v>
      </c>
      <c r="Y11" s="131">
        <f t="shared" si="2"/>
        <v>1976.2142857142858</v>
      </c>
      <c r="Z11" s="131">
        <f t="shared" si="2"/>
        <v>1230.6190476190477</v>
      </c>
      <c r="AA11" s="131">
        <f t="shared" si="2"/>
        <v>1353.6315789473683</v>
      </c>
      <c r="AB11" s="131">
        <f t="shared" si="2"/>
        <v>1152.375</v>
      </c>
      <c r="AC11" s="356"/>
    </row>
    <row r="12" spans="1:29" s="235" customFormat="1" ht="23.25" customHeight="1">
      <c r="A12" s="740"/>
      <c r="B12" s="423" t="s">
        <v>423</v>
      </c>
      <c r="C12" s="455">
        <f t="shared" si="0"/>
        <v>6690.9361702127662</v>
      </c>
      <c r="D12" s="463">
        <f t="shared" si="0"/>
        <v>3185.4021739130435</v>
      </c>
      <c r="E12" s="463">
        <f t="shared" si="0"/>
        <v>1842.8048780487804</v>
      </c>
      <c r="F12" s="463">
        <f t="shared" si="0"/>
        <v>1424.5777777777778</v>
      </c>
      <c r="G12" s="465">
        <f t="shared" si="0"/>
        <v>1275.0384615384614</v>
      </c>
      <c r="H12" s="463">
        <f t="shared" si="0"/>
        <v>1370.9653179190752</v>
      </c>
      <c r="I12" s="469">
        <f t="shared" si="0"/>
        <v>1434.0064516129032</v>
      </c>
      <c r="J12" s="463">
        <f t="shared" si="0"/>
        <v>1753.9416666666666</v>
      </c>
      <c r="K12" s="463">
        <f t="shared" si="0"/>
        <v>1612.3529411764705</v>
      </c>
      <c r="L12" s="463">
        <f t="shared" si="0"/>
        <v>1880.1339285714287</v>
      </c>
      <c r="M12" s="463">
        <f t="shared" si="0"/>
        <v>1605.7692307692307</v>
      </c>
      <c r="N12" s="469">
        <f t="shared" si="0"/>
        <v>1497.3543307086613</v>
      </c>
      <c r="O12" s="477">
        <v>1221.4000000000001</v>
      </c>
      <c r="P12" s="132">
        <f t="shared" si="1"/>
        <v>673.67777777777781</v>
      </c>
      <c r="Q12" s="132">
        <f t="shared" si="1"/>
        <v>886.50349650349654</v>
      </c>
      <c r="R12" s="132">
        <v>781.7</v>
      </c>
      <c r="S12" s="132">
        <f t="shared" si="2"/>
        <v>998.83739837398377</v>
      </c>
      <c r="T12" s="132">
        <f t="shared" si="2"/>
        <v>1038.9913793103449</v>
      </c>
      <c r="U12" s="132">
        <f t="shared" si="2"/>
        <v>1355</v>
      </c>
      <c r="V12" s="132">
        <f t="shared" si="2"/>
        <v>1373.7326732673268</v>
      </c>
      <c r="W12" s="132">
        <f t="shared" si="2"/>
        <v>1457.4252873563219</v>
      </c>
      <c r="X12" s="132">
        <f t="shared" si="2"/>
        <v>1475.3</v>
      </c>
      <c r="Y12" s="132">
        <f t="shared" si="2"/>
        <v>1730.25</v>
      </c>
      <c r="Z12" s="132">
        <f t="shared" si="2"/>
        <v>1955.0250000000001</v>
      </c>
      <c r="AA12" s="132">
        <f t="shared" si="2"/>
        <v>3248.26</v>
      </c>
      <c r="AB12" s="132">
        <f t="shared" si="2"/>
        <v>1670.5111111111112</v>
      </c>
      <c r="AC12" s="356"/>
    </row>
    <row r="13" spans="1:29" s="235" customFormat="1" ht="23.25" customHeight="1">
      <c r="A13" s="740"/>
      <c r="B13" s="424" t="s">
        <v>306</v>
      </c>
      <c r="C13" s="456">
        <f t="shared" si="0"/>
        <v>4055.9277777777779</v>
      </c>
      <c r="D13" s="464">
        <f t="shared" si="0"/>
        <v>3566.1534772182254</v>
      </c>
      <c r="E13" s="464">
        <f t="shared" si="0"/>
        <v>2519.7919075144509</v>
      </c>
      <c r="F13" s="464">
        <f t="shared" si="0"/>
        <v>2183.9618573797679</v>
      </c>
      <c r="G13" s="466">
        <f t="shared" si="0"/>
        <v>2216.5704467353953</v>
      </c>
      <c r="H13" s="464">
        <f t="shared" si="0"/>
        <v>1984.6721556886228</v>
      </c>
      <c r="I13" s="470">
        <f t="shared" si="0"/>
        <v>2356.0630323679729</v>
      </c>
      <c r="J13" s="464">
        <f t="shared" si="0"/>
        <v>2871.011090573013</v>
      </c>
      <c r="K13" s="464">
        <f t="shared" si="0"/>
        <v>3103.9557692307694</v>
      </c>
      <c r="L13" s="464">
        <f t="shared" si="0"/>
        <v>3210.5308641975307</v>
      </c>
      <c r="M13" s="464">
        <f t="shared" si="0"/>
        <v>3250.5448979591838</v>
      </c>
      <c r="N13" s="470">
        <f t="shared" si="0"/>
        <v>2878.631672597865</v>
      </c>
      <c r="O13" s="478">
        <v>2740.6</v>
      </c>
      <c r="P13" s="425">
        <f t="shared" si="1"/>
        <v>2259.7014925373132</v>
      </c>
      <c r="Q13" s="425">
        <f t="shared" si="1"/>
        <v>2576.6899383983573</v>
      </c>
      <c r="R13" s="425">
        <v>2515.9</v>
      </c>
      <c r="S13" s="425">
        <f t="shared" si="2"/>
        <v>2910.8606741573035</v>
      </c>
      <c r="T13" s="425">
        <f t="shared" si="2"/>
        <v>2842.5724465558196</v>
      </c>
      <c r="U13" s="425">
        <f t="shared" si="2"/>
        <v>3005.0971867007675</v>
      </c>
      <c r="V13" s="425">
        <f t="shared" si="2"/>
        <v>3425.8977272727275</v>
      </c>
      <c r="W13" s="425">
        <f t="shared" si="2"/>
        <v>4263.6309148264982</v>
      </c>
      <c r="X13" s="425">
        <f t="shared" si="2"/>
        <v>4609.5791245791243</v>
      </c>
      <c r="Y13" s="425">
        <f t="shared" si="2"/>
        <v>4606.4684385382061</v>
      </c>
      <c r="Z13" s="425">
        <f t="shared" si="2"/>
        <v>4725.1786941580758</v>
      </c>
      <c r="AA13" s="425">
        <f t="shared" si="2"/>
        <v>4817.7237762237764</v>
      </c>
      <c r="AB13" s="425">
        <f t="shared" si="2"/>
        <v>4412.6842105263158</v>
      </c>
      <c r="AC13" s="356"/>
    </row>
    <row r="14" spans="1:29">
      <c r="W14" s="52"/>
      <c r="AB14" s="52" t="s">
        <v>425</v>
      </c>
    </row>
    <row r="15" spans="1:29">
      <c r="W15" s="52"/>
      <c r="AB15" s="52" t="s">
        <v>320</v>
      </c>
    </row>
    <row r="16" spans="1:29">
      <c r="W16" s="52"/>
      <c r="AB16" s="52" t="s">
        <v>192</v>
      </c>
    </row>
    <row r="17" spans="1:28">
      <c r="W17" s="52"/>
      <c r="AB17" s="52"/>
    </row>
    <row r="18" spans="1:28">
      <c r="W18" s="52"/>
      <c r="AB18" s="52"/>
    </row>
    <row r="19" spans="1:28">
      <c r="W19" s="52"/>
      <c r="AB19" s="52"/>
    </row>
    <row r="21" spans="1:28" ht="17.25">
      <c r="A21" s="75"/>
    </row>
    <row r="24" spans="1:28" ht="17.25">
      <c r="A24" s="699"/>
      <c r="B24" s="699"/>
      <c r="C24" s="699"/>
      <c r="D24" s="699"/>
      <c r="E24" s="699"/>
      <c r="F24" s="699"/>
      <c r="G24" s="699"/>
      <c r="H24" s="699"/>
      <c r="I24" s="699"/>
      <c r="J24" s="699"/>
      <c r="K24" s="699"/>
      <c r="L24" s="699"/>
      <c r="M24" s="699"/>
      <c r="N24" s="699"/>
      <c r="O24" s="699"/>
      <c r="P24" s="699"/>
      <c r="Q24" s="699"/>
      <c r="R24" s="699"/>
      <c r="S24" s="699"/>
      <c r="T24" s="699"/>
      <c r="U24" s="699"/>
      <c r="V24" s="699"/>
      <c r="W24" s="699"/>
      <c r="X24" s="699"/>
      <c r="Y24" s="699"/>
      <c r="Z24" s="699"/>
      <c r="AA24" s="699"/>
      <c r="AB24" s="699"/>
    </row>
    <row r="25" spans="1:28">
      <c r="AB25" s="110"/>
    </row>
    <row r="53" spans="28:28">
      <c r="AB53" s="110"/>
    </row>
  </sheetData>
  <mergeCells count="34">
    <mergeCell ref="A1:AB1"/>
    <mergeCell ref="A3:B3"/>
    <mergeCell ref="A4:B4"/>
    <mergeCell ref="A24:AB2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A3:AA4"/>
    <mergeCell ref="AB3:AB4"/>
    <mergeCell ref="AC3:AC4"/>
    <mergeCell ref="T3:T4"/>
    <mergeCell ref="U3:U4"/>
    <mergeCell ref="V3:V4"/>
    <mergeCell ref="W3:W4"/>
    <mergeCell ref="X3:X4"/>
    <mergeCell ref="A5:A7"/>
    <mergeCell ref="A8:A10"/>
    <mergeCell ref="A11:A13"/>
    <mergeCell ref="Y3:Y4"/>
    <mergeCell ref="Z3:Z4"/>
    <mergeCell ref="O3:O4"/>
    <mergeCell ref="P3:P4"/>
    <mergeCell ref="Q3:Q4"/>
    <mergeCell ref="R3:R4"/>
    <mergeCell ref="S3:S4"/>
  </mergeCells>
  <phoneticPr fontId="6"/>
  <printOptions horizontalCentered="1"/>
  <pageMargins left="0.7" right="0.7" top="0.75" bottom="0.75" header="0.3" footer="0.3"/>
  <pageSetup paperSize="9" scale="76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29"/>
  <sheetViews>
    <sheetView showGridLines="0" view="pageBreakPreview" zoomScaleSheetLayoutView="100" workbookViewId="0"/>
  </sheetViews>
  <sheetFormatPr defaultRowHeight="12"/>
  <cols>
    <col min="1" max="13" width="8.625" style="2" customWidth="1"/>
    <col min="14" max="14" width="9" style="2" customWidth="1"/>
    <col min="15" max="16384" width="9" style="2"/>
  </cols>
  <sheetData>
    <row r="2" spans="1:13" s="9" customFormat="1" ht="17.25">
      <c r="A2" s="75" t="s">
        <v>216</v>
      </c>
    </row>
    <row r="3" spans="1:13" s="9" customFormat="1" ht="21" customHeight="1"/>
    <row r="4" spans="1:13" s="9" customFormat="1" ht="17.25">
      <c r="A4" s="291" t="s">
        <v>317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3" s="9" customFormat="1" ht="12" customHeight="1">
      <c r="A5" s="291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3" s="9" customFormat="1" ht="18" customHeight="1">
      <c r="M6" s="110" t="s">
        <v>377</v>
      </c>
    </row>
    <row r="7" spans="1:13" s="9" customFormat="1" ht="21" customHeight="1">
      <c r="A7" s="117" t="s">
        <v>198</v>
      </c>
      <c r="B7" s="482"/>
      <c r="C7" s="484" t="s">
        <v>442</v>
      </c>
      <c r="D7" s="484"/>
      <c r="E7" s="484"/>
      <c r="F7" s="484"/>
      <c r="G7" s="484"/>
      <c r="H7" s="487"/>
      <c r="I7" s="482"/>
      <c r="J7" s="739" t="s">
        <v>32</v>
      </c>
      <c r="K7" s="758"/>
      <c r="L7" s="692" t="s">
        <v>444</v>
      </c>
      <c r="M7" s="760" t="s">
        <v>445</v>
      </c>
    </row>
    <row r="8" spans="1:13" s="9" customFormat="1" ht="21" customHeight="1">
      <c r="A8" s="480"/>
      <c r="B8" s="79" t="s">
        <v>27</v>
      </c>
      <c r="C8" s="485" t="s">
        <v>376</v>
      </c>
      <c r="D8" s="484"/>
      <c r="E8" s="487"/>
      <c r="F8" s="485" t="s">
        <v>92</v>
      </c>
      <c r="G8" s="484"/>
      <c r="H8" s="487"/>
      <c r="I8" s="79" t="s">
        <v>286</v>
      </c>
      <c r="J8" s="692" t="s">
        <v>447</v>
      </c>
      <c r="K8" s="692" t="s">
        <v>428</v>
      </c>
      <c r="L8" s="759"/>
      <c r="M8" s="761"/>
    </row>
    <row r="9" spans="1:13" s="9" customFormat="1" ht="21" customHeight="1">
      <c r="A9" s="481" t="s">
        <v>408</v>
      </c>
      <c r="B9" s="481"/>
      <c r="C9" s="10" t="s">
        <v>404</v>
      </c>
      <c r="D9" s="10" t="s">
        <v>383</v>
      </c>
      <c r="E9" s="10" t="s">
        <v>434</v>
      </c>
      <c r="F9" s="10" t="s">
        <v>404</v>
      </c>
      <c r="G9" s="10" t="s">
        <v>383</v>
      </c>
      <c r="H9" s="10" t="s">
        <v>434</v>
      </c>
      <c r="I9" s="481"/>
      <c r="J9" s="691"/>
      <c r="K9" s="691"/>
      <c r="L9" s="693"/>
      <c r="M9" s="762"/>
    </row>
    <row r="10" spans="1:13" s="9" customFormat="1" ht="21" hidden="1" customHeight="1">
      <c r="A10" s="79" t="s">
        <v>36</v>
      </c>
      <c r="B10" s="403">
        <v>807</v>
      </c>
      <c r="C10" s="486" t="s">
        <v>287</v>
      </c>
      <c r="D10" s="486" t="s">
        <v>448</v>
      </c>
      <c r="E10" s="486" t="s">
        <v>450</v>
      </c>
      <c r="F10" s="486">
        <v>731</v>
      </c>
      <c r="G10" s="486">
        <v>474</v>
      </c>
      <c r="H10" s="486">
        <v>257</v>
      </c>
      <c r="I10" s="486">
        <v>0</v>
      </c>
      <c r="J10" s="486">
        <v>0</v>
      </c>
      <c r="K10" s="486">
        <v>34</v>
      </c>
      <c r="L10" s="486">
        <v>37</v>
      </c>
      <c r="M10" s="492">
        <v>0</v>
      </c>
    </row>
    <row r="11" spans="1:13" s="9" customFormat="1" ht="21" hidden="1" customHeight="1">
      <c r="A11" s="79" t="s">
        <v>55</v>
      </c>
      <c r="B11" s="483">
        <v>807</v>
      </c>
      <c r="C11" s="448">
        <v>4</v>
      </c>
      <c r="D11" s="448">
        <v>1</v>
      </c>
      <c r="E11" s="448">
        <v>3</v>
      </c>
      <c r="F11" s="448">
        <v>731</v>
      </c>
      <c r="G11" s="448">
        <v>474</v>
      </c>
      <c r="H11" s="448">
        <v>257</v>
      </c>
      <c r="I11" s="448" t="s">
        <v>47</v>
      </c>
      <c r="J11" s="448" t="s">
        <v>47</v>
      </c>
      <c r="K11" s="448">
        <v>34</v>
      </c>
      <c r="L11" s="448">
        <v>38</v>
      </c>
      <c r="M11" s="493" t="s">
        <v>47</v>
      </c>
    </row>
    <row r="12" spans="1:13" s="9" customFormat="1" ht="21" hidden="1" customHeight="1">
      <c r="A12" s="79" t="s">
        <v>298</v>
      </c>
      <c r="B12" s="483">
        <v>860</v>
      </c>
      <c r="C12" s="448">
        <f>SUM(D12:E12)</f>
        <v>7</v>
      </c>
      <c r="D12" s="448">
        <v>1</v>
      </c>
      <c r="E12" s="448">
        <v>6</v>
      </c>
      <c r="F12" s="448">
        <f>SUM(G12:H12)</f>
        <v>775</v>
      </c>
      <c r="G12" s="448">
        <v>469</v>
      </c>
      <c r="H12" s="448">
        <v>306</v>
      </c>
      <c r="I12" s="489" t="s">
        <v>47</v>
      </c>
      <c r="J12" s="489" t="s">
        <v>47</v>
      </c>
      <c r="K12" s="448">
        <v>36</v>
      </c>
      <c r="L12" s="448">
        <v>39</v>
      </c>
      <c r="M12" s="493">
        <v>3</v>
      </c>
    </row>
    <row r="13" spans="1:13" s="9" customFormat="1" ht="21" hidden="1" customHeight="1">
      <c r="A13" s="79">
        <v>7</v>
      </c>
      <c r="B13" s="483">
        <v>857</v>
      </c>
      <c r="C13" s="448">
        <f>SUM(D13:E13)</f>
        <v>5</v>
      </c>
      <c r="D13" s="448">
        <v>1</v>
      </c>
      <c r="E13" s="448">
        <v>4</v>
      </c>
      <c r="F13" s="448">
        <f>SUM(G13:H13)</f>
        <v>778</v>
      </c>
      <c r="G13" s="448">
        <v>475</v>
      </c>
      <c r="H13" s="448">
        <v>303</v>
      </c>
      <c r="I13" s="489" t="s">
        <v>47</v>
      </c>
      <c r="J13" s="489" t="s">
        <v>47</v>
      </c>
      <c r="K13" s="448">
        <v>34</v>
      </c>
      <c r="L13" s="448">
        <v>37</v>
      </c>
      <c r="M13" s="493">
        <v>3</v>
      </c>
    </row>
    <row r="14" spans="1:13" s="9" customFormat="1" ht="21" hidden="1" customHeight="1">
      <c r="A14" s="79">
        <v>12</v>
      </c>
      <c r="B14" s="483">
        <v>847</v>
      </c>
      <c r="C14" s="448">
        <v>5</v>
      </c>
      <c r="D14" s="448">
        <v>1</v>
      </c>
      <c r="E14" s="448">
        <v>4</v>
      </c>
      <c r="F14" s="448">
        <v>770</v>
      </c>
      <c r="G14" s="448">
        <v>469</v>
      </c>
      <c r="H14" s="448">
        <v>301</v>
      </c>
      <c r="I14" s="489" t="s">
        <v>47</v>
      </c>
      <c r="J14" s="489" t="s">
        <v>47</v>
      </c>
      <c r="K14" s="448">
        <v>34</v>
      </c>
      <c r="L14" s="448">
        <v>35</v>
      </c>
      <c r="M14" s="493">
        <v>3</v>
      </c>
    </row>
    <row r="15" spans="1:13" s="9" customFormat="1" ht="21" hidden="1" customHeight="1">
      <c r="A15" s="79">
        <v>13</v>
      </c>
      <c r="B15" s="483">
        <v>842</v>
      </c>
      <c r="C15" s="448">
        <v>5</v>
      </c>
      <c r="D15" s="448">
        <v>1</v>
      </c>
      <c r="E15" s="448">
        <v>4</v>
      </c>
      <c r="F15" s="448">
        <v>765</v>
      </c>
      <c r="G15" s="448">
        <v>467</v>
      </c>
      <c r="H15" s="448">
        <v>299</v>
      </c>
      <c r="I15" s="489" t="s">
        <v>47</v>
      </c>
      <c r="J15" s="489" t="s">
        <v>47</v>
      </c>
      <c r="K15" s="448">
        <v>34</v>
      </c>
      <c r="L15" s="448">
        <v>35</v>
      </c>
      <c r="M15" s="493">
        <v>3</v>
      </c>
    </row>
    <row r="16" spans="1:13" s="9" customFormat="1" ht="21.75" customHeight="1">
      <c r="A16" s="79" t="s">
        <v>530</v>
      </c>
      <c r="B16" s="483">
        <v>842</v>
      </c>
      <c r="C16" s="448">
        <v>5</v>
      </c>
      <c r="D16" s="448">
        <v>1</v>
      </c>
      <c r="E16" s="448">
        <v>4</v>
      </c>
      <c r="F16" s="448">
        <v>765</v>
      </c>
      <c r="G16" s="448">
        <v>467</v>
      </c>
      <c r="H16" s="448">
        <v>299</v>
      </c>
      <c r="I16" s="489" t="s">
        <v>47</v>
      </c>
      <c r="J16" s="489" t="s">
        <v>47</v>
      </c>
      <c r="K16" s="448">
        <v>34</v>
      </c>
      <c r="L16" s="448" t="s">
        <v>47</v>
      </c>
      <c r="M16" s="493">
        <v>3</v>
      </c>
    </row>
    <row r="17" spans="1:13" s="9" customFormat="1" ht="21" customHeight="1">
      <c r="A17" s="79">
        <v>15</v>
      </c>
      <c r="B17" s="483">
        <v>842</v>
      </c>
      <c r="C17" s="448">
        <v>5</v>
      </c>
      <c r="D17" s="448">
        <v>1</v>
      </c>
      <c r="E17" s="448">
        <v>4</v>
      </c>
      <c r="F17" s="448">
        <v>765</v>
      </c>
      <c r="G17" s="448">
        <v>467</v>
      </c>
      <c r="H17" s="448">
        <v>299</v>
      </c>
      <c r="I17" s="490" t="s">
        <v>47</v>
      </c>
      <c r="J17" s="491" t="s">
        <v>47</v>
      </c>
      <c r="K17" s="448">
        <v>34</v>
      </c>
      <c r="L17" s="448" t="s">
        <v>47</v>
      </c>
      <c r="M17" s="493">
        <v>3</v>
      </c>
    </row>
    <row r="18" spans="1:13" s="9" customFormat="1" ht="21" customHeight="1">
      <c r="A18" s="79">
        <v>16</v>
      </c>
      <c r="B18" s="483">
        <v>842</v>
      </c>
      <c r="C18" s="448">
        <v>5</v>
      </c>
      <c r="D18" s="448">
        <v>1</v>
      </c>
      <c r="E18" s="448">
        <v>4</v>
      </c>
      <c r="F18" s="448">
        <v>765</v>
      </c>
      <c r="G18" s="448">
        <v>467</v>
      </c>
      <c r="H18" s="448">
        <v>299</v>
      </c>
      <c r="I18" s="490" t="s">
        <v>47</v>
      </c>
      <c r="J18" s="491" t="s">
        <v>47</v>
      </c>
      <c r="K18" s="448">
        <v>34</v>
      </c>
      <c r="L18" s="448" t="s">
        <v>47</v>
      </c>
      <c r="M18" s="493">
        <v>3</v>
      </c>
    </row>
    <row r="19" spans="1:13" s="9" customFormat="1" ht="21" customHeight="1">
      <c r="A19" s="79">
        <v>18</v>
      </c>
      <c r="B19" s="448">
        <v>842</v>
      </c>
      <c r="C19" s="448">
        <v>5</v>
      </c>
      <c r="D19" s="448">
        <v>1</v>
      </c>
      <c r="E19" s="448">
        <v>4</v>
      </c>
      <c r="F19" s="448">
        <v>765</v>
      </c>
      <c r="G19" s="448">
        <v>467</v>
      </c>
      <c r="H19" s="448">
        <v>299</v>
      </c>
      <c r="I19" s="490" t="s">
        <v>47</v>
      </c>
      <c r="J19" s="490" t="s">
        <v>47</v>
      </c>
      <c r="K19" s="448">
        <v>34</v>
      </c>
      <c r="L19" s="448" t="s">
        <v>47</v>
      </c>
      <c r="M19" s="493">
        <v>3</v>
      </c>
    </row>
    <row r="20" spans="1:13" s="9" customFormat="1" ht="21" customHeight="1">
      <c r="A20" s="79">
        <v>23</v>
      </c>
      <c r="B20" s="448">
        <v>867</v>
      </c>
      <c r="C20" s="448">
        <v>9</v>
      </c>
      <c r="D20" s="448">
        <v>1</v>
      </c>
      <c r="E20" s="448">
        <v>8</v>
      </c>
      <c r="F20" s="448">
        <v>784</v>
      </c>
      <c r="G20" s="448">
        <v>419</v>
      </c>
      <c r="H20" s="448">
        <v>365</v>
      </c>
      <c r="I20" s="490" t="s">
        <v>47</v>
      </c>
      <c r="J20" s="491" t="s">
        <v>47</v>
      </c>
      <c r="K20" s="448">
        <v>37</v>
      </c>
      <c r="L20" s="448">
        <v>34</v>
      </c>
      <c r="M20" s="493">
        <v>3</v>
      </c>
    </row>
    <row r="21" spans="1:13" s="9" customFormat="1" ht="21" customHeight="1">
      <c r="A21" s="79">
        <v>28</v>
      </c>
      <c r="B21" s="448">
        <v>862</v>
      </c>
      <c r="C21" s="448">
        <v>9</v>
      </c>
      <c r="D21" s="448">
        <v>1</v>
      </c>
      <c r="E21" s="448">
        <v>8</v>
      </c>
      <c r="F21" s="448">
        <v>778</v>
      </c>
      <c r="G21" s="448">
        <v>417</v>
      </c>
      <c r="H21" s="448">
        <v>361</v>
      </c>
      <c r="I21" s="490" t="s">
        <v>47</v>
      </c>
      <c r="J21" s="491" t="s">
        <v>47</v>
      </c>
      <c r="K21" s="448">
        <v>37</v>
      </c>
      <c r="L21" s="448">
        <v>35</v>
      </c>
      <c r="M21" s="493">
        <v>3</v>
      </c>
    </row>
    <row r="22" spans="1:13" s="9" customFormat="1" ht="21" customHeight="1">
      <c r="A22" s="79">
        <v>29</v>
      </c>
      <c r="B22" s="479">
        <v>862.24299999999994</v>
      </c>
      <c r="C22" s="451">
        <v>8.8670000000000009</v>
      </c>
      <c r="D22" s="451">
        <v>1.29</v>
      </c>
      <c r="E22" s="451">
        <v>7.577</v>
      </c>
      <c r="F22" s="451">
        <v>777.98699999999997</v>
      </c>
      <c r="G22" s="451">
        <v>417.29399999999998</v>
      </c>
      <c r="H22" s="451">
        <v>360.69299999999998</v>
      </c>
      <c r="I22" s="451" t="s">
        <v>47</v>
      </c>
      <c r="J22" s="451" t="s">
        <v>47</v>
      </c>
      <c r="K22" s="451">
        <v>36.786999999999999</v>
      </c>
      <c r="L22" s="451">
        <v>35.241</v>
      </c>
      <c r="M22" s="305">
        <v>3.3610000000000002</v>
      </c>
    </row>
    <row r="23" spans="1:13" s="9" customFormat="1" ht="21" customHeight="1">
      <c r="A23" s="79">
        <v>30</v>
      </c>
      <c r="B23" s="479">
        <v>862.24299999999994</v>
      </c>
      <c r="C23" s="451">
        <v>8.8670000000000009</v>
      </c>
      <c r="D23" s="451">
        <v>1.29</v>
      </c>
      <c r="E23" s="451">
        <v>7.577</v>
      </c>
      <c r="F23" s="451">
        <v>777.98699999999997</v>
      </c>
      <c r="G23" s="451">
        <v>417.29399999999998</v>
      </c>
      <c r="H23" s="451">
        <v>360.69299999999998</v>
      </c>
      <c r="I23" s="451" t="s">
        <v>47</v>
      </c>
      <c r="J23" s="451" t="s">
        <v>47</v>
      </c>
      <c r="K23" s="451">
        <v>36.786999999999999</v>
      </c>
      <c r="L23" s="451">
        <v>35.241</v>
      </c>
      <c r="M23" s="305">
        <v>3.3610000000000002</v>
      </c>
    </row>
    <row r="24" spans="1:13" s="9" customFormat="1" ht="21" customHeight="1">
      <c r="A24" s="79">
        <v>31</v>
      </c>
      <c r="B24" s="451">
        <v>862.24299999999994</v>
      </c>
      <c r="C24" s="451">
        <v>8.8670000000000009</v>
      </c>
      <c r="D24" s="451">
        <v>1.29</v>
      </c>
      <c r="E24" s="451">
        <v>7.577</v>
      </c>
      <c r="F24" s="451">
        <v>777.98699999999997</v>
      </c>
      <c r="G24" s="451">
        <v>417.29399999999998</v>
      </c>
      <c r="H24" s="451">
        <v>360.69299999999998</v>
      </c>
      <c r="I24" s="451" t="s">
        <v>47</v>
      </c>
      <c r="J24" s="451" t="s">
        <v>47</v>
      </c>
      <c r="K24" s="451">
        <v>36.786999999999999</v>
      </c>
      <c r="L24" s="451">
        <v>35.241</v>
      </c>
      <c r="M24" s="305">
        <v>3.3610000000000002</v>
      </c>
    </row>
    <row r="25" spans="1:13" s="9" customFormat="1" ht="21" customHeight="1">
      <c r="A25" s="79" t="s">
        <v>277</v>
      </c>
      <c r="B25" s="302">
        <v>862.24279999999999</v>
      </c>
      <c r="C25" s="302">
        <v>8.8670000000000009</v>
      </c>
      <c r="D25" s="302">
        <v>1.29</v>
      </c>
      <c r="E25" s="302">
        <v>7.577</v>
      </c>
      <c r="F25" s="302">
        <v>777.98669999999993</v>
      </c>
      <c r="G25" s="302">
        <v>417.29364399999997</v>
      </c>
      <c r="H25" s="302">
        <v>360.69305600000001</v>
      </c>
      <c r="I25" s="302" t="s">
        <v>47</v>
      </c>
      <c r="J25" s="302" t="s">
        <v>47</v>
      </c>
      <c r="K25" s="302">
        <v>36.787100000000002</v>
      </c>
      <c r="L25" s="302">
        <v>35.241100000000003</v>
      </c>
      <c r="M25" s="305">
        <v>3.3610000000000002</v>
      </c>
    </row>
    <row r="26" spans="1:13" s="9" customFormat="1" ht="21" customHeight="1">
      <c r="A26" s="79">
        <v>3</v>
      </c>
      <c r="B26" s="302">
        <v>865.00040000000024</v>
      </c>
      <c r="C26" s="302">
        <v>8.8670000000000009</v>
      </c>
      <c r="D26" s="302">
        <v>1.29</v>
      </c>
      <c r="E26" s="302">
        <v>7.5770000000000008</v>
      </c>
      <c r="F26" s="302">
        <v>780.24540000000025</v>
      </c>
      <c r="G26" s="302">
        <v>414.30320599999965</v>
      </c>
      <c r="H26" s="302">
        <v>365.94219400000054</v>
      </c>
      <c r="I26" s="302" t="s">
        <v>47</v>
      </c>
      <c r="J26" s="302" t="s">
        <v>47</v>
      </c>
      <c r="K26" s="302">
        <v>36.787100000000059</v>
      </c>
      <c r="L26" s="302">
        <v>35.739900000000013</v>
      </c>
      <c r="M26" s="305">
        <v>3.3609999999999989</v>
      </c>
    </row>
    <row r="27" spans="1:13" s="9" customFormat="1" ht="21" customHeight="1">
      <c r="A27" s="17">
        <v>4</v>
      </c>
      <c r="B27" s="471">
        <v>865.40039999999999</v>
      </c>
      <c r="C27" s="303">
        <v>8.8670000000000009</v>
      </c>
      <c r="D27" s="303">
        <v>1.29</v>
      </c>
      <c r="E27" s="303">
        <v>7.577</v>
      </c>
      <c r="F27" s="303">
        <v>780.24540000000002</v>
      </c>
      <c r="G27" s="303">
        <v>417.29364399999997</v>
      </c>
      <c r="H27" s="303">
        <v>362.95175599999999</v>
      </c>
      <c r="I27" s="303" t="s">
        <v>47</v>
      </c>
      <c r="J27" s="303" t="s">
        <v>47</v>
      </c>
      <c r="K27" s="303">
        <v>36.787100000000002</v>
      </c>
      <c r="L27" s="303">
        <v>36.139899999999997</v>
      </c>
      <c r="M27" s="306">
        <v>3.3610000000000002</v>
      </c>
    </row>
    <row r="28" spans="1:13" s="9" customFormat="1" ht="21" customHeight="1">
      <c r="H28" s="488"/>
      <c r="M28" s="110" t="s">
        <v>368</v>
      </c>
    </row>
    <row r="29" spans="1:13">
      <c r="M29" s="52"/>
    </row>
  </sheetData>
  <mergeCells count="5">
    <mergeCell ref="J7:K7"/>
    <mergeCell ref="L7:L9"/>
    <mergeCell ref="M7:M9"/>
    <mergeCell ref="J8:J9"/>
    <mergeCell ref="K8:K9"/>
  </mergeCells>
  <phoneticPr fontId="6"/>
  <printOptions horizontalCentered="1"/>
  <pageMargins left="0.39370078740157483" right="0.39370078740157483" top="0.59055118110236227" bottom="0.78740157480314965" header="0" footer="0"/>
  <pageSetup paperSize="9" orientation="landscape" verticalDpi="4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1:O57"/>
  <sheetViews>
    <sheetView view="pageBreakPreview" topLeftCell="A40" zoomScale="115" zoomScaleSheetLayoutView="115" workbookViewId="0"/>
  </sheetViews>
  <sheetFormatPr defaultRowHeight="13.5"/>
  <cols>
    <col min="2" max="2" width="13.25" customWidth="1"/>
    <col min="3" max="13" width="7.625" customWidth="1"/>
    <col min="14" max="14" width="9.125" customWidth="1"/>
  </cols>
  <sheetData>
    <row r="1" spans="2:14" ht="17.25">
      <c r="B1" s="699" t="s">
        <v>507</v>
      </c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</row>
    <row r="2" spans="2:14">
      <c r="B2" s="49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 t="s">
        <v>244</v>
      </c>
    </row>
    <row r="3" spans="2:14" ht="13.5" customHeight="1">
      <c r="B3" s="495"/>
      <c r="C3" s="764" t="s">
        <v>157</v>
      </c>
      <c r="D3" s="777" t="s">
        <v>451</v>
      </c>
      <c r="E3" s="777"/>
      <c r="F3" s="777"/>
      <c r="G3" s="777"/>
      <c r="H3" s="777"/>
      <c r="I3" s="778"/>
      <c r="J3" s="767" t="s">
        <v>286</v>
      </c>
      <c r="K3" s="779" t="s">
        <v>223</v>
      </c>
      <c r="L3" s="780"/>
      <c r="M3" s="770" t="s">
        <v>452</v>
      </c>
      <c r="N3" s="771" t="s">
        <v>159</v>
      </c>
    </row>
    <row r="4" spans="2:14">
      <c r="B4" s="496" t="s">
        <v>193</v>
      </c>
      <c r="C4" s="765"/>
      <c r="D4" s="781" t="s">
        <v>453</v>
      </c>
      <c r="E4" s="782"/>
      <c r="F4" s="783"/>
      <c r="G4" s="781" t="s">
        <v>342</v>
      </c>
      <c r="H4" s="782"/>
      <c r="I4" s="783"/>
      <c r="J4" s="768"/>
      <c r="K4" s="765" t="s">
        <v>196</v>
      </c>
      <c r="L4" s="774" t="s">
        <v>180</v>
      </c>
      <c r="M4" s="761"/>
      <c r="N4" s="772"/>
    </row>
    <row r="5" spans="2:14">
      <c r="B5" s="497"/>
      <c r="C5" s="766"/>
      <c r="D5" s="505" t="s">
        <v>454</v>
      </c>
      <c r="E5" s="505" t="s">
        <v>383</v>
      </c>
      <c r="F5" s="519" t="s">
        <v>434</v>
      </c>
      <c r="G5" s="520" t="s">
        <v>454</v>
      </c>
      <c r="H5" s="505" t="s">
        <v>383</v>
      </c>
      <c r="I5" s="505" t="s">
        <v>434</v>
      </c>
      <c r="J5" s="769"/>
      <c r="K5" s="766"/>
      <c r="L5" s="775"/>
      <c r="M5" s="762"/>
      <c r="N5" s="773"/>
    </row>
    <row r="6" spans="2:14">
      <c r="B6" s="498" t="s">
        <v>126</v>
      </c>
      <c r="C6" s="506">
        <v>74812.467772999997</v>
      </c>
      <c r="D6" s="512">
        <v>10301.151723999999</v>
      </c>
      <c r="E6" s="512">
        <v>6295.080954</v>
      </c>
      <c r="F6" s="512">
        <v>4006.0707699999998</v>
      </c>
      <c r="G6" s="512">
        <v>55183.219435999992</v>
      </c>
      <c r="H6" s="512">
        <v>11123.62162</v>
      </c>
      <c r="I6" s="512">
        <v>44059.597815999994</v>
      </c>
      <c r="J6" s="512">
        <v>180.66774000000001</v>
      </c>
      <c r="K6" s="512">
        <v>41.817300000000003</v>
      </c>
      <c r="L6" s="512">
        <v>3586.4241599999996</v>
      </c>
      <c r="M6" s="512">
        <v>3943.8171000000002</v>
      </c>
      <c r="N6" s="521">
        <v>1576.6703130000001</v>
      </c>
    </row>
    <row r="7" spans="2:14">
      <c r="B7" s="499"/>
      <c r="C7" s="507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22"/>
    </row>
    <row r="8" spans="2:14">
      <c r="B8" s="500" t="s">
        <v>456</v>
      </c>
      <c r="C8" s="508">
        <v>45247.352599999998</v>
      </c>
      <c r="D8" s="514">
        <v>6228.75</v>
      </c>
      <c r="E8" s="514">
        <v>4185.2539999999999</v>
      </c>
      <c r="F8" s="514">
        <v>2043.4959999999999</v>
      </c>
      <c r="G8" s="514">
        <v>35620.847999999998</v>
      </c>
      <c r="H8" s="514">
        <v>7263.741</v>
      </c>
      <c r="I8" s="514">
        <v>28357.106999999996</v>
      </c>
      <c r="J8" s="514">
        <v>15.51</v>
      </c>
      <c r="K8" s="514">
        <v>15.751000000000001</v>
      </c>
      <c r="L8" s="514">
        <v>1682.9745999999998</v>
      </c>
      <c r="M8" s="514">
        <v>1603.9240000000002</v>
      </c>
      <c r="N8" s="523">
        <v>79.997</v>
      </c>
    </row>
    <row r="9" spans="2:14">
      <c r="B9" s="501" t="s">
        <v>220</v>
      </c>
      <c r="C9" s="508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23"/>
    </row>
    <row r="10" spans="2:14">
      <c r="B10" s="499" t="s">
        <v>82</v>
      </c>
      <c r="C10" s="509">
        <v>13754.543500000003</v>
      </c>
      <c r="D10" s="509">
        <v>1743.9859999999999</v>
      </c>
      <c r="E10" s="509">
        <v>1405.3869999999999</v>
      </c>
      <c r="F10" s="509">
        <v>338.59899999999999</v>
      </c>
      <c r="G10" s="509">
        <v>11380.431</v>
      </c>
      <c r="H10" s="509">
        <v>1483.7760000000001</v>
      </c>
      <c r="I10" s="509">
        <v>9896.6550000000007</v>
      </c>
      <c r="J10" s="509">
        <v>0.2</v>
      </c>
      <c r="K10" s="509">
        <v>0.25829999999999997</v>
      </c>
      <c r="L10" s="509">
        <v>155.22319999999999</v>
      </c>
      <c r="M10" s="509">
        <v>469.33300000000003</v>
      </c>
      <c r="N10" s="524">
        <v>5.1109999999999998</v>
      </c>
    </row>
    <row r="11" spans="2:14">
      <c r="B11" s="499" t="s">
        <v>53</v>
      </c>
      <c r="C11" s="509">
        <v>12483.941199999999</v>
      </c>
      <c r="D11" s="509">
        <v>2734.4459999999999</v>
      </c>
      <c r="E11" s="509">
        <v>1656.31</v>
      </c>
      <c r="F11" s="509">
        <v>1078.136</v>
      </c>
      <c r="G11" s="509">
        <v>9174.1419999999998</v>
      </c>
      <c r="H11" s="509">
        <v>1196.835</v>
      </c>
      <c r="I11" s="509">
        <v>7977.3069999999998</v>
      </c>
      <c r="J11" s="509">
        <v>0.51</v>
      </c>
      <c r="K11" s="509">
        <v>14.1767</v>
      </c>
      <c r="L11" s="509">
        <v>146.19450000000001</v>
      </c>
      <c r="M11" s="509">
        <v>412.24700000000001</v>
      </c>
      <c r="N11" s="524">
        <v>2.2250000000000001</v>
      </c>
    </row>
    <row r="12" spans="2:14">
      <c r="B12" s="499" t="s">
        <v>331</v>
      </c>
      <c r="C12" s="509">
        <v>4841.3566000000001</v>
      </c>
      <c r="D12" s="509">
        <v>331.57799999999997</v>
      </c>
      <c r="E12" s="509">
        <v>253.65299999999999</v>
      </c>
      <c r="F12" s="509">
        <v>77.924999999999997</v>
      </c>
      <c r="G12" s="509">
        <v>4434.6459999999997</v>
      </c>
      <c r="H12" s="509">
        <v>831.34100000000001</v>
      </c>
      <c r="I12" s="509">
        <v>3603.3049999999998</v>
      </c>
      <c r="J12" s="509" t="s">
        <v>47</v>
      </c>
      <c r="K12" s="509">
        <v>1.3160000000000001</v>
      </c>
      <c r="L12" s="509">
        <v>25.474599999999999</v>
      </c>
      <c r="M12" s="509">
        <v>47.72</v>
      </c>
      <c r="N12" s="524">
        <v>0.623</v>
      </c>
    </row>
    <row r="13" spans="2:14">
      <c r="B13" s="499" t="s">
        <v>131</v>
      </c>
      <c r="C13" s="509">
        <v>2510.9154999999996</v>
      </c>
      <c r="D13" s="509">
        <v>226.88299999999998</v>
      </c>
      <c r="E13" s="509">
        <v>128.81899999999999</v>
      </c>
      <c r="F13" s="509">
        <v>98.063999999999993</v>
      </c>
      <c r="G13" s="509">
        <v>2034.394</v>
      </c>
      <c r="H13" s="509">
        <v>182.96899999999999</v>
      </c>
      <c r="I13" s="509">
        <v>1851.425</v>
      </c>
      <c r="J13" s="509" t="s">
        <v>47</v>
      </c>
      <c r="K13" s="509" t="s">
        <v>47</v>
      </c>
      <c r="L13" s="509">
        <v>56.921500000000002</v>
      </c>
      <c r="M13" s="509">
        <v>191.767</v>
      </c>
      <c r="N13" s="524">
        <v>0.95</v>
      </c>
    </row>
    <row r="14" spans="2:14">
      <c r="B14" s="499" t="s">
        <v>135</v>
      </c>
      <c r="C14" s="509">
        <v>1359.3738999999998</v>
      </c>
      <c r="D14" s="509">
        <v>210.446</v>
      </c>
      <c r="E14" s="509">
        <v>126.715</v>
      </c>
      <c r="F14" s="509">
        <v>83.730999999999995</v>
      </c>
      <c r="G14" s="509">
        <v>1010.248</v>
      </c>
      <c r="H14" s="509">
        <v>269.72000000000003</v>
      </c>
      <c r="I14" s="509">
        <v>740.52800000000002</v>
      </c>
      <c r="J14" s="509">
        <v>1.78</v>
      </c>
      <c r="K14" s="509" t="s">
        <v>47</v>
      </c>
      <c r="L14" s="509">
        <v>97.320899999999995</v>
      </c>
      <c r="M14" s="509">
        <v>36.56</v>
      </c>
      <c r="N14" s="524">
        <v>3.02</v>
      </c>
    </row>
    <row r="15" spans="2:14">
      <c r="B15" s="499" t="s">
        <v>457</v>
      </c>
      <c r="C15" s="509">
        <v>2090.2629999999995</v>
      </c>
      <c r="D15" s="509">
        <v>210.53100000000001</v>
      </c>
      <c r="E15" s="509">
        <v>147.65700000000001</v>
      </c>
      <c r="F15" s="509">
        <v>62.874000000000002</v>
      </c>
      <c r="G15" s="509">
        <v>1676.4390000000001</v>
      </c>
      <c r="H15" s="509">
        <v>375.57799999999997</v>
      </c>
      <c r="I15" s="509">
        <v>1300.8610000000001</v>
      </c>
      <c r="J15" s="509" t="s">
        <v>47</v>
      </c>
      <c r="K15" s="509" t="s">
        <v>47</v>
      </c>
      <c r="L15" s="509">
        <v>6.46</v>
      </c>
      <c r="M15" s="509">
        <v>193.63499999999999</v>
      </c>
      <c r="N15" s="524">
        <v>3.198</v>
      </c>
    </row>
    <row r="16" spans="2:14">
      <c r="B16" s="499" t="s">
        <v>0</v>
      </c>
      <c r="C16" s="509">
        <v>2934.3367000000003</v>
      </c>
      <c r="D16" s="509">
        <v>238.06</v>
      </c>
      <c r="E16" s="509">
        <v>135.56100000000001</v>
      </c>
      <c r="F16" s="509">
        <v>102.499</v>
      </c>
      <c r="G16" s="509">
        <v>2290.46</v>
      </c>
      <c r="H16" s="509">
        <v>1279.2280000000001</v>
      </c>
      <c r="I16" s="509">
        <v>1011.232</v>
      </c>
      <c r="J16" s="509">
        <v>13.02</v>
      </c>
      <c r="K16" s="509" t="s">
        <v>47</v>
      </c>
      <c r="L16" s="509">
        <v>379.00069999999999</v>
      </c>
      <c r="M16" s="509">
        <v>13.515000000000001</v>
      </c>
      <c r="N16" s="524">
        <v>0.28199999999999997</v>
      </c>
    </row>
    <row r="17" spans="2:15">
      <c r="B17" s="499" t="s">
        <v>446</v>
      </c>
      <c r="C17" s="509">
        <v>1552.4839999999999</v>
      </c>
      <c r="D17" s="509">
        <v>23.466999999999999</v>
      </c>
      <c r="E17" s="509">
        <v>3.8769999999999998</v>
      </c>
      <c r="F17" s="509">
        <v>19.59</v>
      </c>
      <c r="G17" s="509">
        <v>1506.4189999999999</v>
      </c>
      <c r="H17" s="509">
        <v>594.79399999999998</v>
      </c>
      <c r="I17" s="509">
        <v>911.625</v>
      </c>
      <c r="J17" s="509" t="s">
        <v>47</v>
      </c>
      <c r="K17" s="509" t="s">
        <v>47</v>
      </c>
      <c r="L17" s="509">
        <v>16.02</v>
      </c>
      <c r="M17" s="509">
        <v>1.97</v>
      </c>
      <c r="N17" s="524">
        <v>4.6079999999999997</v>
      </c>
      <c r="O17" s="529"/>
    </row>
    <row r="18" spans="2:15">
      <c r="B18" s="499" t="s">
        <v>144</v>
      </c>
      <c r="C18" s="509">
        <v>2020.585</v>
      </c>
      <c r="D18" s="509">
        <v>78.075000000000003</v>
      </c>
      <c r="E18" s="509">
        <v>59.936999999999998</v>
      </c>
      <c r="F18" s="509">
        <v>18.138000000000002</v>
      </c>
      <c r="G18" s="509">
        <v>1241.443</v>
      </c>
      <c r="H18" s="509">
        <v>748.57799999999997</v>
      </c>
      <c r="I18" s="509">
        <v>492.86500000000001</v>
      </c>
      <c r="J18" s="509" t="s">
        <v>47</v>
      </c>
      <c r="K18" s="509" t="s">
        <v>47</v>
      </c>
      <c r="L18" s="509">
        <v>699.35</v>
      </c>
      <c r="M18" s="509" t="s">
        <v>47</v>
      </c>
      <c r="N18" s="524">
        <v>1.7170000000000001</v>
      </c>
    </row>
    <row r="19" spans="2:15">
      <c r="B19" s="499" t="s">
        <v>189</v>
      </c>
      <c r="C19" s="509">
        <v>119.4616</v>
      </c>
      <c r="D19" s="509">
        <v>40.951999999999998</v>
      </c>
      <c r="E19" s="509">
        <v>0.78</v>
      </c>
      <c r="F19" s="509">
        <v>40.171999999999997</v>
      </c>
      <c r="G19" s="509">
        <v>36.268000000000001</v>
      </c>
      <c r="H19" s="509">
        <v>0.48799999999999999</v>
      </c>
      <c r="I19" s="509">
        <v>35.78</v>
      </c>
      <c r="J19" s="509" t="s">
        <v>47</v>
      </c>
      <c r="K19" s="509" t="s">
        <v>47</v>
      </c>
      <c r="L19" s="509">
        <v>31.6706</v>
      </c>
      <c r="M19" s="509" t="s">
        <v>47</v>
      </c>
      <c r="N19" s="524">
        <v>10.571</v>
      </c>
    </row>
    <row r="20" spans="2:15">
      <c r="B20" s="499" t="s">
        <v>458</v>
      </c>
      <c r="C20" s="509">
        <v>1209.9307999999999</v>
      </c>
      <c r="D20" s="509">
        <v>329.00599999999997</v>
      </c>
      <c r="E20" s="509">
        <v>257.63499999999999</v>
      </c>
      <c r="F20" s="509">
        <v>71.370999999999995</v>
      </c>
      <c r="G20" s="509">
        <v>625.976</v>
      </c>
      <c r="H20" s="509">
        <v>128.572</v>
      </c>
      <c r="I20" s="509">
        <v>497.404</v>
      </c>
      <c r="J20" s="509" t="s">
        <v>47</v>
      </c>
      <c r="K20" s="509" t="s">
        <v>47</v>
      </c>
      <c r="L20" s="509">
        <v>37.053800000000003</v>
      </c>
      <c r="M20" s="509">
        <v>174.53700000000001</v>
      </c>
      <c r="N20" s="524">
        <v>43.357999999999997</v>
      </c>
    </row>
    <row r="21" spans="2:15">
      <c r="B21" s="499" t="s">
        <v>365</v>
      </c>
      <c r="C21" s="509">
        <v>370.16080000000005</v>
      </c>
      <c r="D21" s="509">
        <v>61.32</v>
      </c>
      <c r="E21" s="509">
        <v>8.923</v>
      </c>
      <c r="F21" s="509">
        <v>52.396999999999998</v>
      </c>
      <c r="G21" s="509">
        <v>209.982</v>
      </c>
      <c r="H21" s="509">
        <v>171.86199999999999</v>
      </c>
      <c r="I21" s="509">
        <v>38.119999999999997</v>
      </c>
      <c r="J21" s="509" t="s">
        <v>47</v>
      </c>
      <c r="K21" s="509" t="s">
        <v>47</v>
      </c>
      <c r="L21" s="509">
        <v>32.284799999999997</v>
      </c>
      <c r="M21" s="509">
        <v>62.64</v>
      </c>
      <c r="N21" s="524">
        <v>3.9340000000000002</v>
      </c>
    </row>
    <row r="22" spans="2:15">
      <c r="B22" s="499"/>
      <c r="C22" s="507"/>
      <c r="D22" s="515"/>
      <c r="E22" s="515"/>
      <c r="F22" s="515"/>
      <c r="G22" s="515"/>
      <c r="H22" s="515"/>
      <c r="I22" s="515"/>
      <c r="J22" s="515"/>
      <c r="K22" s="515"/>
      <c r="L22" s="515"/>
      <c r="M22" s="515"/>
      <c r="N22" s="525"/>
    </row>
    <row r="23" spans="2:15">
      <c r="B23" s="500" t="s">
        <v>314</v>
      </c>
      <c r="C23" s="508">
        <v>13223.395472999999</v>
      </c>
      <c r="D23" s="514">
        <v>1537.338724</v>
      </c>
      <c r="E23" s="514">
        <v>886.29095399999994</v>
      </c>
      <c r="F23" s="514">
        <v>651.04777000000001</v>
      </c>
      <c r="G23" s="514">
        <v>7834.0004360000003</v>
      </c>
      <c r="H23" s="514">
        <v>3204.1746200000002</v>
      </c>
      <c r="I23" s="514">
        <v>4629.8258159999996</v>
      </c>
      <c r="J23" s="514">
        <v>15.403739999999997</v>
      </c>
      <c r="K23" s="514">
        <v>1.8641999999999999</v>
      </c>
      <c r="L23" s="514">
        <v>1534.3499599999998</v>
      </c>
      <c r="M23" s="514">
        <v>1768.9151000000002</v>
      </c>
      <c r="N23" s="523">
        <v>532.12331299999983</v>
      </c>
    </row>
    <row r="24" spans="2:15">
      <c r="B24" s="501" t="s">
        <v>220</v>
      </c>
      <c r="C24" s="510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26"/>
    </row>
    <row r="25" spans="2:15">
      <c r="B25" s="499" t="s">
        <v>338</v>
      </c>
      <c r="C25" s="507">
        <v>1464.4878800000001</v>
      </c>
      <c r="D25" s="513">
        <v>83.304249999999982</v>
      </c>
      <c r="E25" s="513">
        <v>6.8608409999999997</v>
      </c>
      <c r="F25" s="513">
        <v>76.443408999999988</v>
      </c>
      <c r="G25" s="513">
        <v>942.04230500000006</v>
      </c>
      <c r="H25" s="513">
        <v>532.26457900000003</v>
      </c>
      <c r="I25" s="513">
        <v>409.77772600000003</v>
      </c>
      <c r="J25" s="515" t="s">
        <v>47</v>
      </c>
      <c r="K25" s="513">
        <v>1.01</v>
      </c>
      <c r="L25" s="513">
        <v>159.28998000000001</v>
      </c>
      <c r="M25" s="513">
        <v>133.2475</v>
      </c>
      <c r="N25" s="522">
        <v>145.59384499999999</v>
      </c>
    </row>
    <row r="26" spans="2:15">
      <c r="B26" s="499" t="s">
        <v>459</v>
      </c>
      <c r="C26" s="507">
        <v>849.4</v>
      </c>
      <c r="D26" s="515">
        <v>2.911</v>
      </c>
      <c r="E26" s="515">
        <v>0</v>
      </c>
      <c r="F26" s="515">
        <v>2.911</v>
      </c>
      <c r="G26" s="515">
        <v>792.72450000000003</v>
      </c>
      <c r="H26" s="515">
        <v>621.96135200000003</v>
      </c>
      <c r="I26" s="515">
        <v>170.763148</v>
      </c>
      <c r="J26" s="515" t="s">
        <v>47</v>
      </c>
      <c r="K26" s="515" t="s">
        <v>47</v>
      </c>
      <c r="L26" s="515">
        <v>31.0947</v>
      </c>
      <c r="M26" s="515">
        <v>16.9298</v>
      </c>
      <c r="N26" s="525">
        <v>5.74</v>
      </c>
    </row>
    <row r="27" spans="2:15">
      <c r="B27" s="500" t="s">
        <v>162</v>
      </c>
      <c r="C27" s="508">
        <v>865.40039999999999</v>
      </c>
      <c r="D27" s="517">
        <v>8.8670000000000009</v>
      </c>
      <c r="E27" s="517">
        <v>1.29</v>
      </c>
      <c r="F27" s="517">
        <v>7.577</v>
      </c>
      <c r="G27" s="517">
        <v>780.24540000000002</v>
      </c>
      <c r="H27" s="517">
        <v>417.29364399999997</v>
      </c>
      <c r="I27" s="517">
        <v>362.95175599999999</v>
      </c>
      <c r="J27" s="517" t="s">
        <v>47</v>
      </c>
      <c r="K27" s="517" t="s">
        <v>47</v>
      </c>
      <c r="L27" s="517">
        <v>36.787100000000002</v>
      </c>
      <c r="M27" s="517">
        <v>36.139899999999997</v>
      </c>
      <c r="N27" s="527">
        <v>3.3610000000000002</v>
      </c>
    </row>
    <row r="28" spans="2:15">
      <c r="B28" s="499" t="s">
        <v>350</v>
      </c>
      <c r="C28" s="507">
        <v>259.28449999999998</v>
      </c>
      <c r="D28" s="515">
        <v>2.9184000000000001</v>
      </c>
      <c r="E28" s="515">
        <v>0</v>
      </c>
      <c r="F28" s="515">
        <v>2.9184000000000001</v>
      </c>
      <c r="G28" s="515">
        <v>240.67489999999998</v>
      </c>
      <c r="H28" s="515">
        <v>194.68065999999999</v>
      </c>
      <c r="I28" s="515">
        <v>45.994240000000005</v>
      </c>
      <c r="J28" s="515" t="s">
        <v>47</v>
      </c>
      <c r="K28" s="515" t="s">
        <v>47</v>
      </c>
      <c r="L28" s="515">
        <v>11.4</v>
      </c>
      <c r="M28" s="515">
        <v>4.2911999999999999</v>
      </c>
      <c r="N28" s="525" t="s">
        <v>47</v>
      </c>
    </row>
    <row r="29" spans="2:15">
      <c r="B29" s="499" t="s">
        <v>461</v>
      </c>
      <c r="C29" s="507">
        <v>82.782399999999996</v>
      </c>
      <c r="D29" s="515">
        <v>0</v>
      </c>
      <c r="E29" s="515">
        <v>0</v>
      </c>
      <c r="F29" s="515">
        <v>0</v>
      </c>
      <c r="G29" s="515">
        <v>70.615399999999994</v>
      </c>
      <c r="H29" s="515">
        <v>35.358483999999997</v>
      </c>
      <c r="I29" s="515">
        <v>35.256915999999997</v>
      </c>
      <c r="J29" s="515" t="s">
        <v>47</v>
      </c>
      <c r="K29" s="515" t="s">
        <v>47</v>
      </c>
      <c r="L29" s="515">
        <v>4.4470000000000001</v>
      </c>
      <c r="M29" s="515">
        <v>0</v>
      </c>
      <c r="N29" s="525">
        <v>7.22</v>
      </c>
    </row>
    <row r="30" spans="2:15">
      <c r="B30" s="499" t="s">
        <v>369</v>
      </c>
      <c r="C30" s="507">
        <v>202.81699999999998</v>
      </c>
      <c r="D30" s="515">
        <v>4.9264999999999999</v>
      </c>
      <c r="E30" s="515">
        <v>2.636895</v>
      </c>
      <c r="F30" s="515">
        <v>2.2896049999999999</v>
      </c>
      <c r="G30" s="515">
        <v>172.2567</v>
      </c>
      <c r="H30" s="515">
        <v>30.538322999999998</v>
      </c>
      <c r="I30" s="515">
        <v>141.718377</v>
      </c>
      <c r="J30" s="515" t="s">
        <v>47</v>
      </c>
      <c r="K30" s="515" t="s">
        <v>47</v>
      </c>
      <c r="L30" s="515">
        <v>15.075799999999999</v>
      </c>
      <c r="M30" s="515">
        <v>0</v>
      </c>
      <c r="N30" s="525">
        <v>10.058</v>
      </c>
    </row>
    <row r="31" spans="2:15">
      <c r="B31" s="499" t="s">
        <v>409</v>
      </c>
      <c r="C31" s="507">
        <v>276.52430000000004</v>
      </c>
      <c r="D31" s="515">
        <v>14.585100000000001</v>
      </c>
      <c r="E31" s="515">
        <v>5.4248000000000003</v>
      </c>
      <c r="F31" s="515">
        <v>9.1602999999999994</v>
      </c>
      <c r="G31" s="515">
        <v>144.2115</v>
      </c>
      <c r="H31" s="515">
        <v>6.0652829999999991</v>
      </c>
      <c r="I31" s="515">
        <v>138.14621700000001</v>
      </c>
      <c r="J31" s="515" t="s">
        <v>47</v>
      </c>
      <c r="K31" s="515" t="s">
        <v>47</v>
      </c>
      <c r="L31" s="515">
        <v>31.881</v>
      </c>
      <c r="M31" s="515">
        <v>19.467600000000001</v>
      </c>
      <c r="N31" s="525">
        <v>65.7791</v>
      </c>
    </row>
    <row r="32" spans="2:15">
      <c r="B32" s="499" t="s">
        <v>255</v>
      </c>
      <c r="C32" s="507">
        <v>85.2119</v>
      </c>
      <c r="D32" s="515">
        <v>0</v>
      </c>
      <c r="E32" s="515">
        <v>0</v>
      </c>
      <c r="F32" s="515">
        <v>0</v>
      </c>
      <c r="G32" s="515">
        <v>51.735700000000001</v>
      </c>
      <c r="H32" s="515">
        <v>5.3503080000000001</v>
      </c>
      <c r="I32" s="515">
        <v>46.385392000000003</v>
      </c>
      <c r="J32" s="515" t="s">
        <v>47</v>
      </c>
      <c r="K32" s="515" t="s">
        <v>47</v>
      </c>
      <c r="L32" s="515">
        <v>22.575099999999999</v>
      </c>
      <c r="M32" s="515">
        <v>0</v>
      </c>
      <c r="N32" s="525">
        <v>10.9011</v>
      </c>
    </row>
    <row r="33" spans="2:14">
      <c r="B33" s="499" t="s">
        <v>422</v>
      </c>
      <c r="C33" s="507">
        <v>123.8137</v>
      </c>
      <c r="D33" s="515">
        <v>14.589399999999999</v>
      </c>
      <c r="E33" s="515">
        <v>1.7210000000000001</v>
      </c>
      <c r="F33" s="515">
        <v>12.868399999999999</v>
      </c>
      <c r="G33" s="515">
        <v>59.289100000000005</v>
      </c>
      <c r="H33" s="515">
        <v>4.0664919999999993</v>
      </c>
      <c r="I33" s="515">
        <v>55.222608000000008</v>
      </c>
      <c r="J33" s="515" t="s">
        <v>47</v>
      </c>
      <c r="K33" s="515">
        <v>0.57999999999999996</v>
      </c>
      <c r="L33" s="515">
        <v>34.427599999999998</v>
      </c>
      <c r="M33" s="515">
        <v>0</v>
      </c>
      <c r="N33" s="525">
        <v>14.9276</v>
      </c>
    </row>
    <row r="34" spans="2:14">
      <c r="B34" s="499" t="s">
        <v>113</v>
      </c>
      <c r="C34" s="507">
        <v>72.9833</v>
      </c>
      <c r="D34" s="515">
        <v>0</v>
      </c>
      <c r="E34" s="515">
        <v>0</v>
      </c>
      <c r="F34" s="515">
        <v>0</v>
      </c>
      <c r="G34" s="515">
        <v>35.402000000000008</v>
      </c>
      <c r="H34" s="515">
        <v>2.1261049999999999</v>
      </c>
      <c r="I34" s="515">
        <v>33.275895000000006</v>
      </c>
      <c r="J34" s="515" t="s">
        <v>47</v>
      </c>
      <c r="K34" s="515" t="s">
        <v>47</v>
      </c>
      <c r="L34" s="515">
        <v>3.79</v>
      </c>
      <c r="M34" s="515">
        <v>30.491299999999999</v>
      </c>
      <c r="N34" s="525">
        <v>3.3</v>
      </c>
    </row>
    <row r="35" spans="2:14">
      <c r="B35" s="499" t="s">
        <v>464</v>
      </c>
      <c r="C35" s="507">
        <v>19.912700000000001</v>
      </c>
      <c r="D35" s="515">
        <v>0</v>
      </c>
      <c r="E35" s="515">
        <v>0</v>
      </c>
      <c r="F35" s="515">
        <v>0</v>
      </c>
      <c r="G35" s="515">
        <v>18.520900000000001</v>
      </c>
      <c r="H35" s="515">
        <v>0.4733</v>
      </c>
      <c r="I35" s="515">
        <v>18.047600000000003</v>
      </c>
      <c r="J35" s="515" t="s">
        <v>47</v>
      </c>
      <c r="K35" s="515" t="s">
        <v>47</v>
      </c>
      <c r="L35" s="515">
        <v>0.82179999999999997</v>
      </c>
      <c r="M35" s="515">
        <v>0</v>
      </c>
      <c r="N35" s="525">
        <v>0.56999999999999995</v>
      </c>
    </row>
    <row r="36" spans="2:14">
      <c r="B36" s="499" t="s">
        <v>466</v>
      </c>
      <c r="C36" s="507">
        <v>116.33970000000001</v>
      </c>
      <c r="D36" s="515">
        <v>0.77249999999999996</v>
      </c>
      <c r="E36" s="515">
        <v>1.6775000000000002E-2</v>
      </c>
      <c r="F36" s="515">
        <v>0.75572499999999998</v>
      </c>
      <c r="G36" s="515">
        <v>56.064780000000006</v>
      </c>
      <c r="H36" s="515">
        <v>2.7168710000000003</v>
      </c>
      <c r="I36" s="515">
        <v>53.347909000000008</v>
      </c>
      <c r="J36" s="515" t="s">
        <v>47</v>
      </c>
      <c r="K36" s="515" t="s">
        <v>47</v>
      </c>
      <c r="L36" s="515">
        <v>25.8169</v>
      </c>
      <c r="M36" s="515">
        <v>13.298200000000001</v>
      </c>
      <c r="N36" s="525">
        <v>20.387319999999999</v>
      </c>
    </row>
    <row r="37" spans="2:14">
      <c r="B37" s="499" t="s">
        <v>49</v>
      </c>
      <c r="C37" s="507">
        <v>448.43250000000006</v>
      </c>
      <c r="D37" s="515">
        <v>10.7151</v>
      </c>
      <c r="E37" s="515">
        <v>0.81512800000000007</v>
      </c>
      <c r="F37" s="515">
        <v>9.899972</v>
      </c>
      <c r="G37" s="515">
        <v>156.90861599999999</v>
      </c>
      <c r="H37" s="515">
        <v>10.964969</v>
      </c>
      <c r="I37" s="515">
        <v>145.943647</v>
      </c>
      <c r="J37" s="515" t="s">
        <v>47</v>
      </c>
      <c r="K37" s="515" t="s">
        <v>47</v>
      </c>
      <c r="L37" s="515">
        <v>18.5182</v>
      </c>
      <c r="M37" s="515">
        <v>219.87130000000002</v>
      </c>
      <c r="N37" s="525">
        <v>42.419283999999998</v>
      </c>
    </row>
    <row r="38" spans="2:14">
      <c r="B38" s="499" t="s">
        <v>443</v>
      </c>
      <c r="C38" s="507">
        <v>182.99607999999998</v>
      </c>
      <c r="D38" s="515">
        <v>7.2789999999999999</v>
      </c>
      <c r="E38" s="515">
        <v>0.55770000000000008</v>
      </c>
      <c r="F38" s="515">
        <v>6.7213000000000003</v>
      </c>
      <c r="G38" s="515">
        <v>103.07154999999999</v>
      </c>
      <c r="H38" s="515">
        <v>6.4308079999999999</v>
      </c>
      <c r="I38" s="515">
        <v>96.640741999999989</v>
      </c>
      <c r="J38" s="515">
        <v>0.04</v>
      </c>
      <c r="K38" s="515">
        <v>0.1</v>
      </c>
      <c r="L38" s="515">
        <v>29.707999999999998</v>
      </c>
      <c r="M38" s="515">
        <v>35.551600000000001</v>
      </c>
      <c r="N38" s="525">
        <v>7.2459300000000004</v>
      </c>
    </row>
    <row r="39" spans="2:14">
      <c r="B39" s="499" t="s">
        <v>468</v>
      </c>
      <c r="C39" s="507">
        <v>933.47208000000001</v>
      </c>
      <c r="D39" s="515">
        <v>112.26954999999998</v>
      </c>
      <c r="E39" s="515">
        <v>9.0127059999999997</v>
      </c>
      <c r="F39" s="515">
        <v>103.25684399999999</v>
      </c>
      <c r="G39" s="515">
        <v>548.03560999999991</v>
      </c>
      <c r="H39" s="515">
        <v>13.777659</v>
      </c>
      <c r="I39" s="515">
        <v>534.25795099999993</v>
      </c>
      <c r="J39" s="515" t="s">
        <v>47</v>
      </c>
      <c r="K39" s="515">
        <v>0.17419999999999999</v>
      </c>
      <c r="L39" s="515">
        <v>248.22128000000001</v>
      </c>
      <c r="M39" s="515">
        <v>8.8318000000000012</v>
      </c>
      <c r="N39" s="525">
        <v>15.939640000000001</v>
      </c>
    </row>
    <row r="40" spans="2:14">
      <c r="B40" s="499" t="s">
        <v>218</v>
      </c>
      <c r="C40" s="507">
        <v>67.842600000000004</v>
      </c>
      <c r="D40" s="515">
        <v>15.760599999999998</v>
      </c>
      <c r="E40" s="515">
        <v>3.7022999999999997</v>
      </c>
      <c r="F40" s="515">
        <v>12.058299999999999</v>
      </c>
      <c r="G40" s="515">
        <v>22.378700000000006</v>
      </c>
      <c r="H40" s="515">
        <v>0.25900000000000001</v>
      </c>
      <c r="I40" s="515">
        <v>22.119700000000005</v>
      </c>
      <c r="J40" s="515" t="s">
        <v>47</v>
      </c>
      <c r="K40" s="515" t="s">
        <v>47</v>
      </c>
      <c r="L40" s="515">
        <v>24.333400000000001</v>
      </c>
      <c r="M40" s="515">
        <v>0</v>
      </c>
      <c r="N40" s="525">
        <v>5.3699000000000003</v>
      </c>
    </row>
    <row r="41" spans="2:14">
      <c r="B41" s="499" t="s">
        <v>462</v>
      </c>
      <c r="C41" s="507">
        <v>62.043000000000006</v>
      </c>
      <c r="D41" s="515">
        <v>2.9748000000000001</v>
      </c>
      <c r="E41" s="515">
        <v>1.58</v>
      </c>
      <c r="F41" s="515">
        <v>1.3948</v>
      </c>
      <c r="G41" s="515">
        <v>24.175820000000002</v>
      </c>
      <c r="H41" s="515">
        <v>7.5999999999999998E-2</v>
      </c>
      <c r="I41" s="515">
        <v>24.099820000000001</v>
      </c>
      <c r="J41" s="515" t="s">
        <v>47</v>
      </c>
      <c r="K41" s="515" t="s">
        <v>47</v>
      </c>
      <c r="L41" s="515">
        <v>20.1997</v>
      </c>
      <c r="M41" s="515">
        <v>0</v>
      </c>
      <c r="N41" s="525">
        <v>14.692679999999999</v>
      </c>
    </row>
    <row r="42" spans="2:14">
      <c r="B42" s="499" t="s">
        <v>469</v>
      </c>
      <c r="C42" s="507">
        <v>2360.0126</v>
      </c>
      <c r="D42" s="515">
        <v>278.76322200000004</v>
      </c>
      <c r="E42" s="515">
        <v>123.920208</v>
      </c>
      <c r="F42" s="515">
        <v>154.84301400000004</v>
      </c>
      <c r="G42" s="515">
        <v>1749.2809600000001</v>
      </c>
      <c r="H42" s="515">
        <v>594.26462100000003</v>
      </c>
      <c r="I42" s="515">
        <v>1155.016339</v>
      </c>
      <c r="J42" s="515">
        <v>14.19774</v>
      </c>
      <c r="K42" s="515" t="s">
        <v>47</v>
      </c>
      <c r="L42" s="515">
        <v>78.018000000000001</v>
      </c>
      <c r="M42" s="515">
        <v>229.90379999999999</v>
      </c>
      <c r="N42" s="525">
        <v>9.8488779999999991</v>
      </c>
    </row>
    <row r="43" spans="2:14">
      <c r="B43" s="499" t="s">
        <v>415</v>
      </c>
      <c r="C43" s="507">
        <v>1719.3797</v>
      </c>
      <c r="D43" s="515">
        <v>400.81964999999997</v>
      </c>
      <c r="E43" s="515">
        <v>342.82456299999996</v>
      </c>
      <c r="F43" s="515">
        <v>57.995086999999998</v>
      </c>
      <c r="G43" s="515">
        <v>916.35867999999994</v>
      </c>
      <c r="H43" s="515">
        <v>403.90554099999997</v>
      </c>
      <c r="I43" s="515">
        <v>512.45313899999996</v>
      </c>
      <c r="J43" s="515" t="s">
        <v>47</v>
      </c>
      <c r="K43" s="515" t="s">
        <v>47</v>
      </c>
      <c r="L43" s="515">
        <v>85.492800000000003</v>
      </c>
      <c r="M43" s="515">
        <v>314.23900000000003</v>
      </c>
      <c r="N43" s="525">
        <v>2.46957</v>
      </c>
    </row>
    <row r="44" spans="2:14">
      <c r="B44" s="499" t="s">
        <v>471</v>
      </c>
      <c r="C44" s="507">
        <v>1337.2871330000003</v>
      </c>
      <c r="D44" s="515">
        <v>468.61543200000006</v>
      </c>
      <c r="E44" s="515">
        <v>372.83488900000003</v>
      </c>
      <c r="F44" s="515">
        <v>95.780542999999994</v>
      </c>
      <c r="G44" s="515">
        <v>517.087401</v>
      </c>
      <c r="H44" s="515">
        <v>257.81048800000002</v>
      </c>
      <c r="I44" s="515">
        <v>259.27691299999998</v>
      </c>
      <c r="J44" s="515" t="s">
        <v>47</v>
      </c>
      <c r="K44" s="515" t="s">
        <v>47</v>
      </c>
      <c r="L44" s="515">
        <v>71.602999999999994</v>
      </c>
      <c r="M44" s="515">
        <v>253.97989999999999</v>
      </c>
      <c r="N44" s="525">
        <v>26.0014</v>
      </c>
    </row>
    <row r="45" spans="2:14">
      <c r="B45" s="499" t="s">
        <v>101</v>
      </c>
      <c r="C45" s="507">
        <v>243.0043</v>
      </c>
      <c r="D45" s="515">
        <v>15.7013</v>
      </c>
      <c r="E45" s="515">
        <v>6.5588999999999995</v>
      </c>
      <c r="F45" s="515">
        <v>9.1424000000000003</v>
      </c>
      <c r="G45" s="515">
        <v>19.319824000000001</v>
      </c>
      <c r="H45" s="515">
        <v>0</v>
      </c>
      <c r="I45" s="515">
        <v>19.319824000000001</v>
      </c>
      <c r="J45" s="515" t="s">
        <v>47</v>
      </c>
      <c r="K45" s="515" t="s">
        <v>47</v>
      </c>
      <c r="L45" s="515">
        <v>199.071</v>
      </c>
      <c r="M45" s="515">
        <v>4.97</v>
      </c>
      <c r="N45" s="525">
        <v>3.9421759999999999</v>
      </c>
    </row>
    <row r="46" spans="2:14">
      <c r="B46" s="499" t="s">
        <v>472</v>
      </c>
      <c r="C46" s="507">
        <v>241.98839999999998</v>
      </c>
      <c r="D46" s="515">
        <v>5.4961699999999993</v>
      </c>
      <c r="E46" s="515">
        <v>0.68</v>
      </c>
      <c r="F46" s="515">
        <v>4.8161699999999996</v>
      </c>
      <c r="G46" s="515">
        <v>42.4482</v>
      </c>
      <c r="H46" s="515">
        <v>11.795500000000001</v>
      </c>
      <c r="I46" s="515">
        <v>30.652699999999999</v>
      </c>
      <c r="J46" s="515">
        <v>1.0299999999999998</v>
      </c>
      <c r="K46" s="515" t="s">
        <v>47</v>
      </c>
      <c r="L46" s="515">
        <v>49.29</v>
      </c>
      <c r="M46" s="515">
        <v>143.05000000000001</v>
      </c>
      <c r="N46" s="525">
        <v>0.67403000000000002</v>
      </c>
    </row>
    <row r="47" spans="2:14">
      <c r="B47" s="499" t="s">
        <v>473</v>
      </c>
      <c r="C47" s="507">
        <v>834.37699999999995</v>
      </c>
      <c r="D47" s="515">
        <v>46.244149999999998</v>
      </c>
      <c r="E47" s="515">
        <v>0.18037900000000001</v>
      </c>
      <c r="F47" s="515">
        <v>46.063770999999996</v>
      </c>
      <c r="G47" s="515">
        <v>338.74045000000007</v>
      </c>
      <c r="H47" s="515">
        <v>47.652212999999996</v>
      </c>
      <c r="I47" s="515">
        <v>291.08823700000005</v>
      </c>
      <c r="J47" s="515" t="s">
        <v>47</v>
      </c>
      <c r="K47" s="515" t="s">
        <v>47</v>
      </c>
      <c r="L47" s="515">
        <v>176.0788</v>
      </c>
      <c r="M47" s="515">
        <v>209.97970000000001</v>
      </c>
      <c r="N47" s="525">
        <v>63.3339</v>
      </c>
    </row>
    <row r="48" spans="2:14">
      <c r="B48" s="499" t="s">
        <v>197</v>
      </c>
      <c r="C48" s="507">
        <v>375.8023</v>
      </c>
      <c r="D48" s="515">
        <v>39.825600000000001</v>
      </c>
      <c r="E48" s="515">
        <v>5.67387</v>
      </c>
      <c r="F48" s="515">
        <v>34.151730000000001</v>
      </c>
      <c r="G48" s="515">
        <v>32.411439999999999</v>
      </c>
      <c r="H48" s="515">
        <v>4.3424199999999997</v>
      </c>
      <c r="I48" s="515">
        <v>28.069020000000002</v>
      </c>
      <c r="J48" s="515">
        <v>0.13600000000000001</v>
      </c>
      <c r="K48" s="515" t="s">
        <v>47</v>
      </c>
      <c r="L48" s="515">
        <v>156.40880000000001</v>
      </c>
      <c r="M48" s="515">
        <v>94.672499999999999</v>
      </c>
      <c r="N48" s="525">
        <v>52.34796</v>
      </c>
    </row>
    <row r="49" spans="2:14">
      <c r="B49" s="499"/>
      <c r="C49" s="507"/>
      <c r="D49" s="515"/>
      <c r="E49" s="515"/>
      <c r="F49" s="515"/>
      <c r="G49" s="515"/>
      <c r="H49" s="515"/>
      <c r="I49" s="515"/>
      <c r="J49" s="515"/>
      <c r="K49" s="515"/>
      <c r="L49" s="515"/>
      <c r="M49" s="515"/>
      <c r="N49" s="525"/>
    </row>
    <row r="50" spans="2:14">
      <c r="B50" s="502" t="s">
        <v>475</v>
      </c>
      <c r="C50" s="508">
        <v>16341.917700000002</v>
      </c>
      <c r="D50" s="514">
        <v>2535.0630000000001</v>
      </c>
      <c r="E50" s="514">
        <v>1223.5360000000001</v>
      </c>
      <c r="F50" s="514">
        <v>1311.527</v>
      </c>
      <c r="G50" s="514">
        <v>11728.271000000001</v>
      </c>
      <c r="H50" s="514">
        <v>655.7059999999999</v>
      </c>
      <c r="I50" s="514">
        <v>11072.565000000001</v>
      </c>
      <c r="J50" s="514">
        <v>149.75400000000002</v>
      </c>
      <c r="K50" s="514">
        <v>24.202100000000002</v>
      </c>
      <c r="L50" s="514">
        <v>369.0995999999999</v>
      </c>
      <c r="M50" s="514">
        <v>570.97800000000007</v>
      </c>
      <c r="N50" s="523">
        <v>964.55000000000018</v>
      </c>
    </row>
    <row r="51" spans="2:14">
      <c r="B51" s="501" t="s">
        <v>477</v>
      </c>
      <c r="C51" s="510"/>
      <c r="D51" s="516"/>
      <c r="E51" s="516"/>
      <c r="F51" s="516"/>
      <c r="G51" s="516"/>
      <c r="H51" s="516"/>
      <c r="I51" s="516"/>
      <c r="J51" s="516"/>
      <c r="K51" s="516"/>
      <c r="L51" s="516"/>
      <c r="M51" s="516"/>
      <c r="N51" s="526"/>
    </row>
    <row r="52" spans="2:14">
      <c r="B52" s="499" t="s">
        <v>478</v>
      </c>
      <c r="C52" s="507">
        <v>3383.9067000000005</v>
      </c>
      <c r="D52" s="513">
        <v>915.06100000000015</v>
      </c>
      <c r="E52" s="513">
        <v>266.88600000000002</v>
      </c>
      <c r="F52" s="513">
        <v>648.17500000000007</v>
      </c>
      <c r="G52" s="513">
        <v>1410.0850000000005</v>
      </c>
      <c r="H52" s="513">
        <v>131.81799999999998</v>
      </c>
      <c r="I52" s="513">
        <v>1278.2670000000005</v>
      </c>
      <c r="J52" s="513" t="s">
        <v>47</v>
      </c>
      <c r="K52" s="515">
        <v>9.2051000000000016</v>
      </c>
      <c r="L52" s="515">
        <v>193.35059999999999</v>
      </c>
      <c r="M52" s="513">
        <v>356.61400000000003</v>
      </c>
      <c r="N52" s="522">
        <v>499.59100000000012</v>
      </c>
    </row>
    <row r="53" spans="2:14">
      <c r="B53" s="499" t="s">
        <v>356</v>
      </c>
      <c r="C53" s="507">
        <v>671.39099999999996</v>
      </c>
      <c r="D53" s="515">
        <v>115.658</v>
      </c>
      <c r="E53" s="515">
        <v>8.5470000000000006</v>
      </c>
      <c r="F53" s="515">
        <v>107.111</v>
      </c>
      <c r="G53" s="515">
        <v>347.23500000000007</v>
      </c>
      <c r="H53" s="515">
        <v>23.015999999999998</v>
      </c>
      <c r="I53" s="515">
        <v>324.21900000000005</v>
      </c>
      <c r="J53" s="515" t="s">
        <v>47</v>
      </c>
      <c r="K53" s="515">
        <v>1.4E-2</v>
      </c>
      <c r="L53" s="515">
        <v>85.058999999999997</v>
      </c>
      <c r="M53" s="515" t="s">
        <v>47</v>
      </c>
      <c r="N53" s="525">
        <v>123.425</v>
      </c>
    </row>
    <row r="54" spans="2:14">
      <c r="B54" s="499" t="s">
        <v>242</v>
      </c>
      <c r="C54" s="507">
        <v>8963.4530000000013</v>
      </c>
      <c r="D54" s="515">
        <v>1205.52</v>
      </c>
      <c r="E54" s="515">
        <v>830.05500000000006</v>
      </c>
      <c r="F54" s="515">
        <v>375.46499999999997</v>
      </c>
      <c r="G54" s="515">
        <v>7466.81</v>
      </c>
      <c r="H54" s="515">
        <v>350.42499999999995</v>
      </c>
      <c r="I54" s="515">
        <v>7116.3850000000002</v>
      </c>
      <c r="J54" s="515">
        <v>116.26</v>
      </c>
      <c r="K54" s="515">
        <v>11.89</v>
      </c>
      <c r="L54" s="515">
        <v>31.265000000000001</v>
      </c>
      <c r="M54" s="515">
        <v>51.144999999999996</v>
      </c>
      <c r="N54" s="525">
        <v>80.563000000000002</v>
      </c>
    </row>
    <row r="55" spans="2:14">
      <c r="B55" s="499" t="s">
        <v>479</v>
      </c>
      <c r="C55" s="507">
        <v>2231.2399999999998</v>
      </c>
      <c r="D55" s="515">
        <v>199.78700000000001</v>
      </c>
      <c r="E55" s="515">
        <v>71.683999999999997</v>
      </c>
      <c r="F55" s="515">
        <v>128.10300000000001</v>
      </c>
      <c r="G55" s="515">
        <v>1804.5150000000001</v>
      </c>
      <c r="H55" s="515">
        <v>146.21299999999999</v>
      </c>
      <c r="I55" s="515">
        <v>1658.3020000000001</v>
      </c>
      <c r="J55" s="515">
        <v>3.0219999999999998</v>
      </c>
      <c r="K55" s="515">
        <v>2.0569999999999999</v>
      </c>
      <c r="L55" s="515">
        <v>48.9</v>
      </c>
      <c r="M55" s="515">
        <v>41.37</v>
      </c>
      <c r="N55" s="525">
        <v>131.589</v>
      </c>
    </row>
    <row r="56" spans="2:14">
      <c r="B56" s="503" t="s">
        <v>303</v>
      </c>
      <c r="C56" s="511">
        <v>1091.9269999999999</v>
      </c>
      <c r="D56" s="518">
        <v>99.037000000000006</v>
      </c>
      <c r="E56" s="518">
        <v>46.363999999999997</v>
      </c>
      <c r="F56" s="518">
        <v>52.673000000000002</v>
      </c>
      <c r="G56" s="518">
        <v>699.62599999999986</v>
      </c>
      <c r="H56" s="518">
        <v>4.234</v>
      </c>
      <c r="I56" s="518">
        <v>695.39199999999983</v>
      </c>
      <c r="J56" s="518">
        <v>30.472000000000001</v>
      </c>
      <c r="K56" s="518">
        <v>1.036</v>
      </c>
      <c r="L56" s="518">
        <v>10.525</v>
      </c>
      <c r="M56" s="518">
        <v>121.849</v>
      </c>
      <c r="N56" s="528">
        <v>129.38200000000001</v>
      </c>
    </row>
    <row r="57" spans="2:14" ht="28.5" customHeight="1">
      <c r="B57" s="763" t="s">
        <v>386</v>
      </c>
      <c r="C57" s="763"/>
      <c r="D57" s="763"/>
      <c r="E57" s="763"/>
      <c r="F57" s="763"/>
      <c r="G57" s="763"/>
      <c r="H57" s="763"/>
      <c r="I57" s="763"/>
      <c r="J57" s="763"/>
      <c r="K57" s="763"/>
      <c r="L57" s="763"/>
      <c r="M57" s="763"/>
      <c r="N57" s="763"/>
    </row>
  </sheetData>
  <mergeCells count="12">
    <mergeCell ref="B1:N1"/>
    <mergeCell ref="D3:I3"/>
    <mergeCell ref="K3:L3"/>
    <mergeCell ref="D4:F4"/>
    <mergeCell ref="G4:I4"/>
    <mergeCell ref="B57:N57"/>
    <mergeCell ref="C3:C5"/>
    <mergeCell ref="J3:J5"/>
    <mergeCell ref="M3:M5"/>
    <mergeCell ref="N3:N5"/>
    <mergeCell ref="K4:K5"/>
    <mergeCell ref="L4:L5"/>
  </mergeCells>
  <phoneticPr fontId="6"/>
  <pageMargins left="0.39370078740157483" right="0.39370078740157483" top="0.78740157480314965" bottom="0.19685039370078741" header="0.51181102362204722" footer="0.51181102362204722"/>
  <pageSetup paperSize="9" scale="91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view="pageBreakPreview" topLeftCell="A16" zoomScaleSheetLayoutView="100" workbookViewId="0"/>
  </sheetViews>
  <sheetFormatPr defaultColWidth="10" defaultRowHeight="12"/>
  <cols>
    <col min="1" max="1" width="9.75" style="9" customWidth="1"/>
    <col min="2" max="7" width="11.5" style="9" customWidth="1"/>
    <col min="8" max="9" width="11.5" style="530" customWidth="1"/>
    <col min="10" max="16384" width="10" style="9"/>
  </cols>
  <sheetData>
    <row r="1" spans="1:13" ht="8.25" customHeight="1"/>
    <row r="2" spans="1:13" ht="17.25">
      <c r="A2" s="700" t="s">
        <v>508</v>
      </c>
      <c r="B2" s="700"/>
      <c r="C2" s="700"/>
      <c r="D2" s="700"/>
      <c r="E2" s="700"/>
      <c r="F2" s="700"/>
      <c r="G2" s="700"/>
      <c r="H2" s="700"/>
      <c r="I2" s="700"/>
    </row>
    <row r="3" spans="1:13">
      <c r="A3" s="533"/>
      <c r="B3" s="533"/>
      <c r="C3" s="533"/>
      <c r="D3" s="533"/>
      <c r="E3" s="533"/>
      <c r="F3" s="533"/>
      <c r="G3" s="533"/>
      <c r="H3" s="553"/>
      <c r="I3" s="559" t="s">
        <v>295</v>
      </c>
    </row>
    <row r="4" spans="1:13" ht="13.5" customHeight="1">
      <c r="A4" s="788" t="s">
        <v>301</v>
      </c>
      <c r="B4" s="781" t="s">
        <v>360</v>
      </c>
      <c r="C4" s="542" t="s">
        <v>480</v>
      </c>
      <c r="D4" s="548"/>
      <c r="E4" s="548"/>
      <c r="F4" s="548"/>
      <c r="G4" s="548"/>
      <c r="H4" s="789" t="s">
        <v>482</v>
      </c>
      <c r="I4" s="789" t="s">
        <v>391</v>
      </c>
    </row>
    <row r="5" spans="1:13" s="531" customFormat="1" ht="12.75" customHeight="1">
      <c r="A5" s="788"/>
      <c r="B5" s="786"/>
      <c r="C5" s="786" t="s">
        <v>483</v>
      </c>
      <c r="D5" s="784" t="s">
        <v>112</v>
      </c>
      <c r="E5" s="784"/>
      <c r="F5" s="784"/>
      <c r="G5" s="785"/>
      <c r="H5" s="789"/>
      <c r="I5" s="789"/>
    </row>
    <row r="6" spans="1:13" s="531" customFormat="1" ht="12.75" customHeight="1">
      <c r="A6" s="788"/>
      <c r="B6" s="786"/>
      <c r="C6" s="786"/>
      <c r="D6" s="788" t="s">
        <v>485</v>
      </c>
      <c r="E6" s="786" t="s">
        <v>486</v>
      </c>
      <c r="F6" s="786"/>
      <c r="G6" s="786" t="s">
        <v>329</v>
      </c>
      <c r="H6" s="789"/>
      <c r="I6" s="789"/>
      <c r="L6" s="544"/>
      <c r="M6" s="544"/>
    </row>
    <row r="7" spans="1:13" s="531" customFormat="1" ht="12.75" customHeight="1">
      <c r="A7" s="788"/>
      <c r="B7" s="786"/>
      <c r="C7" s="786"/>
      <c r="D7" s="788"/>
      <c r="E7" s="537" t="s">
        <v>487</v>
      </c>
      <c r="F7" s="537" t="s">
        <v>488</v>
      </c>
      <c r="G7" s="786"/>
      <c r="H7" s="789"/>
      <c r="I7" s="789"/>
      <c r="L7" s="544"/>
      <c r="M7" s="544"/>
    </row>
    <row r="8" spans="1:13" ht="13.5" customHeight="1">
      <c r="A8" s="534" t="s">
        <v>126</v>
      </c>
      <c r="B8" s="538">
        <v>115602</v>
      </c>
      <c r="C8" s="543">
        <v>31767</v>
      </c>
      <c r="D8" s="544">
        <v>70</v>
      </c>
      <c r="E8" s="544">
        <v>5619</v>
      </c>
      <c r="F8" s="551">
        <v>42517</v>
      </c>
      <c r="G8" s="543">
        <v>35629</v>
      </c>
      <c r="H8" s="554">
        <v>106409</v>
      </c>
      <c r="I8" s="560">
        <v>9193</v>
      </c>
      <c r="L8" s="544"/>
      <c r="M8" s="544"/>
    </row>
    <row r="9" spans="1:13" ht="13.5" customHeight="1">
      <c r="A9" s="535"/>
      <c r="B9" s="539"/>
      <c r="C9" s="544"/>
      <c r="D9" s="544"/>
      <c r="E9" s="544"/>
      <c r="G9" s="544"/>
      <c r="H9" s="555"/>
      <c r="I9" s="561"/>
      <c r="L9" s="544"/>
      <c r="M9" s="544"/>
    </row>
    <row r="10" spans="1:13" ht="13.5" customHeight="1">
      <c r="A10" s="535" t="s">
        <v>53</v>
      </c>
      <c r="B10" s="539">
        <v>16610</v>
      </c>
      <c r="C10" s="544">
        <v>3890</v>
      </c>
      <c r="D10" s="544">
        <v>7</v>
      </c>
      <c r="E10" s="544">
        <v>3352</v>
      </c>
      <c r="F10" s="551">
        <v>5562</v>
      </c>
      <c r="G10" s="544">
        <v>3799</v>
      </c>
      <c r="H10" s="555">
        <v>16374</v>
      </c>
      <c r="I10" s="561">
        <v>236</v>
      </c>
      <c r="L10" s="544"/>
      <c r="M10" s="544"/>
    </row>
    <row r="11" spans="1:13" ht="13.5" customHeight="1">
      <c r="A11" s="535" t="s">
        <v>331</v>
      </c>
      <c r="B11" s="539">
        <v>4914</v>
      </c>
      <c r="C11" s="545" t="s">
        <v>47</v>
      </c>
      <c r="D11" s="545" t="s">
        <v>47</v>
      </c>
      <c r="E11" s="544">
        <v>10</v>
      </c>
      <c r="F11" s="551">
        <v>2247</v>
      </c>
      <c r="G11" s="544">
        <v>2657</v>
      </c>
      <c r="H11" s="556">
        <v>4842</v>
      </c>
      <c r="I11" s="562">
        <v>72</v>
      </c>
      <c r="L11" s="545"/>
      <c r="M11" s="544"/>
    </row>
    <row r="12" spans="1:13" ht="13.5" customHeight="1">
      <c r="A12" s="535" t="s">
        <v>131</v>
      </c>
      <c r="B12" s="539">
        <v>6093</v>
      </c>
      <c r="C12" s="544">
        <v>3495</v>
      </c>
      <c r="D12" s="544">
        <v>1</v>
      </c>
      <c r="E12" s="544">
        <v>403</v>
      </c>
      <c r="F12" s="551">
        <v>1045</v>
      </c>
      <c r="G12" s="544">
        <v>1149</v>
      </c>
      <c r="H12" s="556">
        <v>6006</v>
      </c>
      <c r="I12" s="562">
        <v>87</v>
      </c>
      <c r="L12" s="544"/>
      <c r="M12" s="544"/>
    </row>
    <row r="13" spans="1:13" ht="13.5" customHeight="1">
      <c r="A13" s="535" t="s">
        <v>489</v>
      </c>
      <c r="B13" s="539">
        <v>1521</v>
      </c>
      <c r="C13" s="545" t="s">
        <v>47</v>
      </c>
      <c r="D13" s="545" t="s">
        <v>47</v>
      </c>
      <c r="E13" s="545">
        <v>8</v>
      </c>
      <c r="F13" s="551">
        <v>406</v>
      </c>
      <c r="G13" s="544">
        <v>1107</v>
      </c>
      <c r="H13" s="556">
        <v>1359</v>
      </c>
      <c r="I13" s="562">
        <v>162</v>
      </c>
      <c r="L13" s="544"/>
      <c r="M13" s="544"/>
    </row>
    <row r="14" spans="1:13" ht="13.5" customHeight="1">
      <c r="A14" s="535" t="s">
        <v>231</v>
      </c>
      <c r="B14" s="539">
        <v>2132</v>
      </c>
      <c r="C14" s="545" t="s">
        <v>47</v>
      </c>
      <c r="D14" s="545" t="s">
        <v>47</v>
      </c>
      <c r="E14" s="545">
        <v>15</v>
      </c>
      <c r="F14" s="551">
        <v>299</v>
      </c>
      <c r="G14" s="544">
        <v>1818</v>
      </c>
      <c r="H14" s="555">
        <v>2090</v>
      </c>
      <c r="I14" s="561">
        <v>42</v>
      </c>
      <c r="L14" s="544"/>
      <c r="M14" s="544"/>
    </row>
    <row r="15" spans="1:13" ht="13.5" customHeight="1">
      <c r="A15" s="535" t="s">
        <v>490</v>
      </c>
      <c r="B15" s="539">
        <v>13852</v>
      </c>
      <c r="C15" s="544">
        <v>17</v>
      </c>
      <c r="D15" s="545">
        <v>3</v>
      </c>
      <c r="E15" s="544">
        <v>1401</v>
      </c>
      <c r="F15" s="551">
        <v>6248</v>
      </c>
      <c r="G15" s="544">
        <v>6183</v>
      </c>
      <c r="H15" s="555">
        <v>13768</v>
      </c>
      <c r="I15" s="561">
        <v>84</v>
      </c>
      <c r="L15" s="544"/>
      <c r="M15" s="544"/>
    </row>
    <row r="16" spans="1:13" ht="13.5" customHeight="1">
      <c r="A16" s="535" t="s">
        <v>392</v>
      </c>
      <c r="B16" s="539">
        <v>3021</v>
      </c>
      <c r="C16" s="545" t="s">
        <v>47</v>
      </c>
      <c r="D16" s="544">
        <v>51</v>
      </c>
      <c r="E16" s="544">
        <v>1</v>
      </c>
      <c r="F16" s="551">
        <v>1883</v>
      </c>
      <c r="G16" s="544">
        <v>1086</v>
      </c>
      <c r="H16" s="556">
        <v>2934</v>
      </c>
      <c r="I16" s="562">
        <v>87</v>
      </c>
      <c r="L16" s="544"/>
      <c r="M16" s="544"/>
    </row>
    <row r="17" spans="1:13" ht="13.5" customHeight="1">
      <c r="A17" s="535" t="s">
        <v>476</v>
      </c>
      <c r="B17" s="539">
        <v>1580</v>
      </c>
      <c r="C17" s="545" t="s">
        <v>47</v>
      </c>
      <c r="D17" s="545" t="s">
        <v>47</v>
      </c>
      <c r="E17" s="545" t="s">
        <v>47</v>
      </c>
      <c r="F17" s="551">
        <v>1467</v>
      </c>
      <c r="G17" s="544">
        <v>113</v>
      </c>
      <c r="H17" s="555">
        <v>1553</v>
      </c>
      <c r="I17" s="561">
        <v>27</v>
      </c>
      <c r="L17" s="544"/>
      <c r="M17" s="544"/>
    </row>
    <row r="18" spans="1:13" ht="13.5" customHeight="1">
      <c r="A18" s="535" t="s">
        <v>491</v>
      </c>
      <c r="B18" s="539">
        <v>2052</v>
      </c>
      <c r="C18" s="545" t="s">
        <v>47</v>
      </c>
      <c r="D18" s="545" t="s">
        <v>47</v>
      </c>
      <c r="E18" s="545" t="s">
        <v>47</v>
      </c>
      <c r="F18" s="551">
        <v>1602</v>
      </c>
      <c r="G18" s="544">
        <v>450</v>
      </c>
      <c r="H18" s="556">
        <v>2020</v>
      </c>
      <c r="I18" s="562">
        <v>32</v>
      </c>
      <c r="L18" s="545"/>
      <c r="M18" s="544"/>
    </row>
    <row r="19" spans="1:13" ht="13.5" customHeight="1">
      <c r="A19" s="535" t="s">
        <v>492</v>
      </c>
      <c r="B19" s="539">
        <v>547</v>
      </c>
      <c r="C19" s="545">
        <v>11</v>
      </c>
      <c r="D19" s="545" t="s">
        <v>47</v>
      </c>
      <c r="E19" s="545" t="s">
        <v>47</v>
      </c>
      <c r="F19" s="551">
        <v>56</v>
      </c>
      <c r="G19" s="544">
        <v>480</v>
      </c>
      <c r="H19" s="556">
        <v>131</v>
      </c>
      <c r="I19" s="562">
        <v>416</v>
      </c>
      <c r="L19" s="544"/>
      <c r="M19" s="544"/>
    </row>
    <row r="20" spans="1:13" ht="13.5" customHeight="1">
      <c r="A20" s="535" t="s">
        <v>493</v>
      </c>
      <c r="B20" s="539">
        <v>1259</v>
      </c>
      <c r="C20" s="544">
        <v>6</v>
      </c>
      <c r="D20" s="545" t="s">
        <v>47</v>
      </c>
      <c r="E20" s="544">
        <v>24</v>
      </c>
      <c r="F20" s="551">
        <v>1083</v>
      </c>
      <c r="G20" s="544">
        <v>146</v>
      </c>
      <c r="H20" s="556">
        <v>1216</v>
      </c>
      <c r="I20" s="562">
        <v>43</v>
      </c>
      <c r="L20" s="544"/>
      <c r="M20" s="544"/>
    </row>
    <row r="21" spans="1:13" ht="13.5" customHeight="1">
      <c r="A21" s="535" t="s">
        <v>429</v>
      </c>
      <c r="B21" s="539">
        <v>407</v>
      </c>
      <c r="C21" s="545" t="s">
        <v>47</v>
      </c>
      <c r="D21" s="545" t="s">
        <v>47</v>
      </c>
      <c r="E21" s="544">
        <v>1</v>
      </c>
      <c r="F21" s="551">
        <v>324</v>
      </c>
      <c r="G21" s="544">
        <v>82</v>
      </c>
      <c r="H21" s="555">
        <v>371</v>
      </c>
      <c r="I21" s="561">
        <v>36</v>
      </c>
      <c r="L21" s="544"/>
      <c r="M21" s="544"/>
    </row>
    <row r="22" spans="1:13" ht="13.5" customHeight="1">
      <c r="A22" s="535"/>
      <c r="B22" s="539"/>
      <c r="C22" s="545"/>
      <c r="D22" s="545"/>
      <c r="E22" s="545"/>
      <c r="F22" s="551"/>
      <c r="G22" s="544"/>
      <c r="H22" s="556"/>
      <c r="I22" s="562"/>
      <c r="L22" s="544"/>
      <c r="M22" s="544"/>
    </row>
    <row r="23" spans="1:13" ht="13.5" customHeight="1">
      <c r="A23" s="535" t="s">
        <v>494</v>
      </c>
      <c r="B23" s="539">
        <v>1461</v>
      </c>
      <c r="C23" s="544" t="s">
        <v>47</v>
      </c>
      <c r="D23" s="545" t="s">
        <v>47</v>
      </c>
      <c r="E23" s="544">
        <v>25</v>
      </c>
      <c r="F23" s="551">
        <v>282</v>
      </c>
      <c r="G23" s="544">
        <v>1154</v>
      </c>
      <c r="H23" s="556">
        <v>1461</v>
      </c>
      <c r="I23" s="562" t="s">
        <v>47</v>
      </c>
      <c r="L23" s="544"/>
      <c r="M23" s="544"/>
    </row>
    <row r="24" spans="1:13" ht="13.5" customHeight="1">
      <c r="A24" s="535" t="s">
        <v>495</v>
      </c>
      <c r="B24" s="539">
        <v>901</v>
      </c>
      <c r="C24" s="544">
        <v>5</v>
      </c>
      <c r="D24" s="545" t="s">
        <v>47</v>
      </c>
      <c r="E24" s="544">
        <v>42</v>
      </c>
      <c r="F24" s="551">
        <v>440</v>
      </c>
      <c r="G24" s="544">
        <v>414</v>
      </c>
      <c r="H24" s="556">
        <v>856</v>
      </c>
      <c r="I24" s="562">
        <v>45</v>
      </c>
      <c r="L24" s="544"/>
      <c r="M24" s="544"/>
    </row>
    <row r="25" spans="1:13" ht="13.5" customHeight="1">
      <c r="A25" s="787" t="s">
        <v>595</v>
      </c>
      <c r="B25" s="540">
        <v>963</v>
      </c>
      <c r="C25" s="546">
        <v>40</v>
      </c>
      <c r="D25" s="549" t="s">
        <v>47</v>
      </c>
      <c r="E25" s="546">
        <v>23</v>
      </c>
      <c r="F25" s="552">
        <v>332</v>
      </c>
      <c r="G25" s="546">
        <v>568</v>
      </c>
      <c r="H25" s="557">
        <v>900</v>
      </c>
      <c r="I25" s="563">
        <v>63</v>
      </c>
      <c r="L25" s="544"/>
      <c r="M25" s="544"/>
    </row>
    <row r="26" spans="1:13" ht="13.5" customHeight="1">
      <c r="A26" s="535" t="s">
        <v>271</v>
      </c>
      <c r="B26" s="539">
        <v>263</v>
      </c>
      <c r="C26" s="545">
        <v>4</v>
      </c>
      <c r="D26" s="545" t="s">
        <v>47</v>
      </c>
      <c r="E26" s="545" t="s">
        <v>47</v>
      </c>
      <c r="F26" s="551">
        <v>19</v>
      </c>
      <c r="G26" s="544">
        <v>240</v>
      </c>
      <c r="H26" s="556">
        <v>262</v>
      </c>
      <c r="I26" s="562">
        <v>1</v>
      </c>
      <c r="L26" s="545"/>
      <c r="M26" s="544"/>
    </row>
    <row r="27" spans="1:13" ht="13.5" customHeight="1">
      <c r="A27" s="535" t="s">
        <v>496</v>
      </c>
      <c r="B27" s="539">
        <v>85</v>
      </c>
      <c r="C27" s="545">
        <v>1</v>
      </c>
      <c r="D27" s="545" t="s">
        <v>47</v>
      </c>
      <c r="E27" s="545">
        <v>1</v>
      </c>
      <c r="F27" s="551">
        <v>4</v>
      </c>
      <c r="G27" s="544">
        <v>79</v>
      </c>
      <c r="H27" s="556">
        <v>85</v>
      </c>
      <c r="I27" s="562" t="s">
        <v>47</v>
      </c>
      <c r="L27" s="545"/>
      <c r="M27" s="544"/>
    </row>
    <row r="28" spans="1:13" ht="13.5" customHeight="1">
      <c r="A28" s="535" t="s">
        <v>417</v>
      </c>
      <c r="B28" s="539">
        <v>206</v>
      </c>
      <c r="C28" s="545" t="s">
        <v>47</v>
      </c>
      <c r="D28" s="545">
        <v>1</v>
      </c>
      <c r="E28" s="545">
        <v>14</v>
      </c>
      <c r="F28" s="551">
        <v>2</v>
      </c>
      <c r="G28" s="544">
        <v>189</v>
      </c>
      <c r="H28" s="556">
        <v>200</v>
      </c>
      <c r="I28" s="562">
        <v>6</v>
      </c>
      <c r="L28" s="545"/>
      <c r="M28" s="544"/>
    </row>
    <row r="29" spans="1:13" ht="13.5" customHeight="1">
      <c r="A29" s="535" t="s">
        <v>344</v>
      </c>
      <c r="B29" s="539">
        <v>289</v>
      </c>
      <c r="C29" s="545" t="s">
        <v>47</v>
      </c>
      <c r="D29" s="545" t="s">
        <v>47</v>
      </c>
      <c r="E29" s="544">
        <v>3</v>
      </c>
      <c r="F29" s="551">
        <v>1</v>
      </c>
      <c r="G29" s="544">
        <v>285</v>
      </c>
      <c r="H29" s="556">
        <v>272</v>
      </c>
      <c r="I29" s="562">
        <v>17</v>
      </c>
      <c r="L29" s="545"/>
      <c r="M29" s="544"/>
    </row>
    <row r="30" spans="1:13" ht="13.5" customHeight="1">
      <c r="A30" s="535" t="s">
        <v>497</v>
      </c>
      <c r="B30" s="539">
        <v>114</v>
      </c>
      <c r="C30" s="545">
        <v>3</v>
      </c>
      <c r="D30" s="545" t="s">
        <v>47</v>
      </c>
      <c r="E30" s="545" t="s">
        <v>47</v>
      </c>
      <c r="F30" s="551">
        <v>1</v>
      </c>
      <c r="G30" s="544">
        <v>110</v>
      </c>
      <c r="H30" s="556">
        <v>113</v>
      </c>
      <c r="I30" s="562">
        <v>1</v>
      </c>
      <c r="L30" s="546"/>
      <c r="M30" s="546"/>
    </row>
    <row r="31" spans="1:13" ht="13.5" customHeight="1">
      <c r="A31" s="535" t="s">
        <v>184</v>
      </c>
      <c r="B31" s="539">
        <v>229</v>
      </c>
      <c r="C31" s="545" t="s">
        <v>47</v>
      </c>
      <c r="D31" s="545">
        <v>3</v>
      </c>
      <c r="E31" s="545">
        <v>3</v>
      </c>
      <c r="F31" s="551">
        <v>4</v>
      </c>
      <c r="G31" s="544">
        <v>219</v>
      </c>
      <c r="H31" s="556">
        <v>124</v>
      </c>
      <c r="I31" s="562">
        <v>105</v>
      </c>
      <c r="L31" s="545"/>
      <c r="M31" s="544"/>
    </row>
    <row r="32" spans="1:13" s="532" customFormat="1" ht="13.5" customHeight="1">
      <c r="A32" s="535" t="s">
        <v>498</v>
      </c>
      <c r="B32" s="539">
        <v>74</v>
      </c>
      <c r="C32" s="545">
        <v>1</v>
      </c>
      <c r="D32" s="545" t="s">
        <v>47</v>
      </c>
      <c r="E32" s="545">
        <v>12</v>
      </c>
      <c r="F32" s="551">
        <v>2</v>
      </c>
      <c r="G32" s="544">
        <v>59</v>
      </c>
      <c r="H32" s="556">
        <v>73</v>
      </c>
      <c r="I32" s="562">
        <v>1</v>
      </c>
      <c r="L32" s="544"/>
      <c r="M32" s="544"/>
    </row>
    <row r="33" spans="1:13" ht="13.5" customHeight="1">
      <c r="A33" s="535"/>
      <c r="B33" s="539"/>
      <c r="C33" s="545"/>
      <c r="D33" s="545"/>
      <c r="E33" s="545"/>
      <c r="F33" s="551"/>
      <c r="G33" s="544"/>
      <c r="H33" s="556"/>
      <c r="I33" s="562"/>
      <c r="L33" s="544"/>
      <c r="M33" s="544"/>
    </row>
    <row r="34" spans="1:13" ht="12.75" customHeight="1">
      <c r="A34" s="535" t="s">
        <v>499</v>
      </c>
      <c r="B34" s="539">
        <v>20</v>
      </c>
      <c r="C34" s="545" t="s">
        <v>47</v>
      </c>
      <c r="D34" s="545" t="s">
        <v>47</v>
      </c>
      <c r="E34" s="545">
        <v>1</v>
      </c>
      <c r="F34" s="551">
        <v>6</v>
      </c>
      <c r="G34" s="544">
        <v>13</v>
      </c>
      <c r="H34" s="556">
        <v>20</v>
      </c>
      <c r="I34" s="562" t="s">
        <v>47</v>
      </c>
      <c r="L34" s="544"/>
      <c r="M34" s="544"/>
    </row>
    <row r="35" spans="1:13" ht="13.5" customHeight="1">
      <c r="A35" s="535" t="s">
        <v>500</v>
      </c>
      <c r="B35" s="539">
        <v>124</v>
      </c>
      <c r="C35" s="545" t="s">
        <v>47</v>
      </c>
      <c r="D35" s="545">
        <v>1</v>
      </c>
      <c r="E35" s="545" t="s">
        <v>47</v>
      </c>
      <c r="F35" s="551">
        <v>10</v>
      </c>
      <c r="G35" s="544">
        <v>113</v>
      </c>
      <c r="H35" s="556">
        <v>119</v>
      </c>
      <c r="I35" s="562">
        <v>5</v>
      </c>
      <c r="L35" s="544"/>
      <c r="M35" s="544"/>
    </row>
    <row r="36" spans="1:13" ht="13.5" customHeight="1">
      <c r="A36" s="535" t="s">
        <v>54</v>
      </c>
      <c r="B36" s="539">
        <v>570</v>
      </c>
      <c r="C36" s="545" t="s">
        <v>47</v>
      </c>
      <c r="D36" s="545" t="s">
        <v>47</v>
      </c>
      <c r="E36" s="545">
        <v>16</v>
      </c>
      <c r="F36" s="551">
        <v>115</v>
      </c>
      <c r="G36" s="544">
        <v>439</v>
      </c>
      <c r="H36" s="555">
        <v>440</v>
      </c>
      <c r="I36" s="561">
        <v>130</v>
      </c>
      <c r="L36" s="545"/>
      <c r="M36" s="544"/>
    </row>
    <row r="37" spans="1:13" ht="13.5" customHeight="1">
      <c r="A37" s="535" t="s">
        <v>468</v>
      </c>
      <c r="B37" s="539">
        <v>1008</v>
      </c>
      <c r="C37" s="545">
        <v>1</v>
      </c>
      <c r="D37" s="545" t="s">
        <v>47</v>
      </c>
      <c r="E37" s="545">
        <v>9</v>
      </c>
      <c r="F37" s="551">
        <v>35</v>
      </c>
      <c r="G37" s="544">
        <v>963</v>
      </c>
      <c r="H37" s="556">
        <v>914</v>
      </c>
      <c r="I37" s="562">
        <v>94</v>
      </c>
      <c r="L37" s="545"/>
      <c r="M37" s="544"/>
    </row>
    <row r="38" spans="1:13" ht="13.5" customHeight="1">
      <c r="A38" s="535" t="s">
        <v>443</v>
      </c>
      <c r="B38" s="539">
        <v>251</v>
      </c>
      <c r="C38" s="545" t="s">
        <v>47</v>
      </c>
      <c r="D38" s="545" t="s">
        <v>47</v>
      </c>
      <c r="E38" s="545">
        <v>1</v>
      </c>
      <c r="F38" s="551">
        <v>26</v>
      </c>
      <c r="G38" s="544">
        <v>224</v>
      </c>
      <c r="H38" s="556">
        <v>181</v>
      </c>
      <c r="I38" s="562">
        <v>70</v>
      </c>
      <c r="L38" s="544"/>
      <c r="M38" s="544"/>
    </row>
    <row r="39" spans="1:13" ht="13.5" customHeight="1">
      <c r="A39" s="535" t="s">
        <v>501</v>
      </c>
      <c r="B39" s="539">
        <v>68</v>
      </c>
      <c r="C39" s="545" t="s">
        <v>47</v>
      </c>
      <c r="D39" s="545" t="s">
        <v>47</v>
      </c>
      <c r="E39" s="544">
        <v>2</v>
      </c>
      <c r="F39" s="551">
        <v>2</v>
      </c>
      <c r="G39" s="544">
        <v>64</v>
      </c>
      <c r="H39" s="556">
        <v>68</v>
      </c>
      <c r="I39" s="562" t="s">
        <v>47</v>
      </c>
      <c r="L39" s="544"/>
      <c r="M39" s="544"/>
    </row>
    <row r="40" spans="1:13" ht="13.5" customHeight="1">
      <c r="A40" s="535" t="s">
        <v>503</v>
      </c>
      <c r="B40" s="539">
        <v>71</v>
      </c>
      <c r="C40" s="545" t="s">
        <v>47</v>
      </c>
      <c r="D40" s="545" t="s">
        <v>47</v>
      </c>
      <c r="E40" s="544">
        <v>3</v>
      </c>
      <c r="F40" s="551">
        <v>8</v>
      </c>
      <c r="G40" s="544">
        <v>60</v>
      </c>
      <c r="H40" s="556">
        <v>62</v>
      </c>
      <c r="I40" s="562">
        <v>9</v>
      </c>
      <c r="L40" s="545"/>
      <c r="M40" s="544"/>
    </row>
    <row r="41" spans="1:13" ht="13.5" customHeight="1">
      <c r="A41" s="535" t="s">
        <v>251</v>
      </c>
      <c r="B41" s="539">
        <v>2813</v>
      </c>
      <c r="C41" s="544" t="s">
        <v>47</v>
      </c>
      <c r="D41" s="545" t="s">
        <v>47</v>
      </c>
      <c r="E41" s="544">
        <v>1</v>
      </c>
      <c r="F41" s="551">
        <v>2032</v>
      </c>
      <c r="G41" s="544">
        <v>780</v>
      </c>
      <c r="H41" s="556">
        <v>2360</v>
      </c>
      <c r="I41" s="562">
        <v>453</v>
      </c>
      <c r="L41" s="544"/>
      <c r="M41" s="544"/>
    </row>
    <row r="42" spans="1:13" ht="13.5" customHeight="1">
      <c r="A42" s="535" t="s">
        <v>284</v>
      </c>
      <c r="B42" s="539">
        <v>1719</v>
      </c>
      <c r="C42" s="545">
        <v>2</v>
      </c>
      <c r="D42" s="545" t="s">
        <v>47</v>
      </c>
      <c r="E42" s="545" t="s">
        <v>47</v>
      </c>
      <c r="F42" s="551">
        <v>1407</v>
      </c>
      <c r="G42" s="544">
        <v>310</v>
      </c>
      <c r="H42" s="556">
        <v>1719</v>
      </c>
      <c r="I42" s="562" t="s">
        <v>47</v>
      </c>
      <c r="L42" s="544"/>
      <c r="M42" s="544"/>
    </row>
    <row r="43" spans="1:13" ht="13.5" customHeight="1">
      <c r="A43" s="535" t="s">
        <v>467</v>
      </c>
      <c r="B43" s="539">
        <v>1339</v>
      </c>
      <c r="C43" s="545" t="s">
        <v>47</v>
      </c>
      <c r="D43" s="545" t="s">
        <v>47</v>
      </c>
      <c r="E43" s="545">
        <v>1</v>
      </c>
      <c r="F43" s="551">
        <v>1061</v>
      </c>
      <c r="G43" s="544">
        <v>277</v>
      </c>
      <c r="H43" s="556">
        <v>1336</v>
      </c>
      <c r="I43" s="562">
        <v>3</v>
      </c>
      <c r="L43" s="544"/>
      <c r="M43" s="544"/>
    </row>
    <row r="44" spans="1:13" ht="13.5" customHeight="1">
      <c r="A44" s="535" t="s">
        <v>474</v>
      </c>
      <c r="B44" s="539">
        <v>360</v>
      </c>
      <c r="C44" s="545" t="s">
        <v>47</v>
      </c>
      <c r="D44" s="545" t="s">
        <v>47</v>
      </c>
      <c r="E44" s="545">
        <v>10</v>
      </c>
      <c r="F44" s="551">
        <v>52</v>
      </c>
      <c r="G44" s="544">
        <v>298</v>
      </c>
      <c r="H44" s="556">
        <v>317</v>
      </c>
      <c r="I44" s="562">
        <v>43</v>
      </c>
      <c r="L44" s="545"/>
      <c r="M44" s="544"/>
    </row>
    <row r="45" spans="1:13" ht="13.5" customHeight="1">
      <c r="A45" s="535" t="s">
        <v>73</v>
      </c>
      <c r="B45" s="539">
        <v>242</v>
      </c>
      <c r="C45" s="545" t="s">
        <v>47</v>
      </c>
      <c r="D45" s="545" t="s">
        <v>47</v>
      </c>
      <c r="E45" s="545" t="s">
        <v>47</v>
      </c>
      <c r="F45" s="551">
        <v>97</v>
      </c>
      <c r="G45" s="544">
        <v>145</v>
      </c>
      <c r="H45" s="556">
        <v>242</v>
      </c>
      <c r="I45" s="562" t="s">
        <v>47</v>
      </c>
      <c r="L45" s="545"/>
      <c r="M45" s="544"/>
    </row>
    <row r="46" spans="1:13" ht="13.5" customHeight="1">
      <c r="A46" s="535" t="s">
        <v>504</v>
      </c>
      <c r="B46" s="539">
        <v>835</v>
      </c>
      <c r="C46" s="545" t="s">
        <v>47</v>
      </c>
      <c r="D46" s="545" t="s">
        <v>47</v>
      </c>
      <c r="E46" s="545">
        <v>28</v>
      </c>
      <c r="F46" s="551">
        <v>779</v>
      </c>
      <c r="G46" s="544">
        <v>28</v>
      </c>
      <c r="H46" s="556">
        <v>835</v>
      </c>
      <c r="I46" s="562" t="s">
        <v>47</v>
      </c>
      <c r="L46" s="545"/>
      <c r="M46" s="544"/>
    </row>
    <row r="47" spans="1:13" ht="13.5" customHeight="1">
      <c r="A47" s="535" t="s">
        <v>431</v>
      </c>
      <c r="B47" s="539">
        <v>379</v>
      </c>
      <c r="C47" s="545" t="s">
        <v>47</v>
      </c>
      <c r="D47" s="545" t="s">
        <v>47</v>
      </c>
      <c r="E47" s="544">
        <v>9</v>
      </c>
      <c r="F47" s="551">
        <v>358</v>
      </c>
      <c r="G47" s="544">
        <v>12</v>
      </c>
      <c r="H47" s="556">
        <v>379</v>
      </c>
      <c r="I47" s="562" t="s">
        <v>47</v>
      </c>
      <c r="L47" s="544"/>
      <c r="M47" s="544"/>
    </row>
    <row r="48" spans="1:13" ht="13.5" customHeight="1">
      <c r="A48" s="535"/>
      <c r="B48" s="539"/>
      <c r="C48" s="544"/>
      <c r="D48" s="544"/>
      <c r="E48" s="544"/>
      <c r="F48" s="551"/>
      <c r="G48" s="544"/>
      <c r="H48" s="556"/>
      <c r="I48" s="562"/>
      <c r="L48" s="545"/>
      <c r="M48" s="544"/>
    </row>
    <row r="49" spans="1:13" ht="13.5" customHeight="1">
      <c r="A49" s="535" t="s">
        <v>478</v>
      </c>
      <c r="B49" s="539">
        <v>4433</v>
      </c>
      <c r="C49" s="545">
        <v>2</v>
      </c>
      <c r="D49" s="545" t="s">
        <v>47</v>
      </c>
      <c r="E49" s="545">
        <v>74</v>
      </c>
      <c r="F49" s="551">
        <v>1835</v>
      </c>
      <c r="G49" s="544">
        <v>2522</v>
      </c>
      <c r="H49" s="556">
        <v>3371</v>
      </c>
      <c r="I49" s="562">
        <v>1062</v>
      </c>
      <c r="L49" s="544"/>
      <c r="M49" s="544"/>
    </row>
    <row r="50" spans="1:13" ht="13.5" customHeight="1">
      <c r="A50" s="535" t="s">
        <v>23</v>
      </c>
      <c r="B50" s="539">
        <v>1010</v>
      </c>
      <c r="C50" s="545" t="s">
        <v>47</v>
      </c>
      <c r="D50" s="545" t="s">
        <v>47</v>
      </c>
      <c r="E50" s="545">
        <v>22</v>
      </c>
      <c r="F50" s="551">
        <v>51</v>
      </c>
      <c r="G50" s="544">
        <v>937</v>
      </c>
      <c r="H50" s="556">
        <v>671</v>
      </c>
      <c r="I50" s="562">
        <v>339</v>
      </c>
      <c r="L50" s="544"/>
      <c r="M50" s="544"/>
    </row>
    <row r="51" spans="1:13" ht="13.5" customHeight="1">
      <c r="A51" s="535"/>
      <c r="B51" s="539"/>
      <c r="C51" s="545"/>
      <c r="D51" s="545"/>
      <c r="E51" s="545"/>
      <c r="F51" s="551"/>
      <c r="G51" s="544"/>
      <c r="H51" s="556"/>
      <c r="I51" s="562"/>
      <c r="L51" s="544"/>
      <c r="M51" s="544"/>
    </row>
    <row r="52" spans="1:13" ht="13.5" customHeight="1">
      <c r="A52" s="535" t="s">
        <v>455</v>
      </c>
      <c r="B52" s="539">
        <v>11908</v>
      </c>
      <c r="C52" s="545">
        <v>80</v>
      </c>
      <c r="D52" s="545">
        <v>3</v>
      </c>
      <c r="E52" s="545">
        <v>102</v>
      </c>
      <c r="F52" s="551">
        <v>8283</v>
      </c>
      <c r="G52" s="544">
        <v>3440</v>
      </c>
      <c r="H52" s="556">
        <v>9042</v>
      </c>
      <c r="I52" s="562">
        <v>2866</v>
      </c>
      <c r="L52" s="544"/>
      <c r="M52" s="544"/>
    </row>
    <row r="53" spans="1:13" ht="13.5" customHeight="1">
      <c r="A53" s="535" t="s">
        <v>85</v>
      </c>
      <c r="B53" s="539">
        <v>28228</v>
      </c>
      <c r="C53" s="544">
        <v>24145</v>
      </c>
      <c r="D53" s="545" t="s">
        <v>47</v>
      </c>
      <c r="E53" s="544">
        <v>1</v>
      </c>
      <c r="F53" s="551">
        <v>1814</v>
      </c>
      <c r="G53" s="544">
        <v>2268</v>
      </c>
      <c r="H53" s="555">
        <v>26167</v>
      </c>
      <c r="I53" s="561">
        <v>2061</v>
      </c>
      <c r="L53" s="545"/>
      <c r="M53" s="544"/>
    </row>
    <row r="54" spans="1:13" ht="13.5" customHeight="1">
      <c r="A54" s="536" t="s">
        <v>505</v>
      </c>
      <c r="B54" s="541">
        <v>1651</v>
      </c>
      <c r="C54" s="547">
        <v>64</v>
      </c>
      <c r="D54" s="550" t="s">
        <v>47</v>
      </c>
      <c r="E54" s="547">
        <v>1</v>
      </c>
      <c r="F54" s="547">
        <v>1237</v>
      </c>
      <c r="G54" s="547">
        <v>349</v>
      </c>
      <c r="H54" s="558">
        <v>1156</v>
      </c>
      <c r="I54" s="564">
        <v>495</v>
      </c>
      <c r="L54" s="544"/>
    </row>
    <row r="55" spans="1:13" ht="12" customHeight="1">
      <c r="G55" s="110"/>
      <c r="H55" s="559"/>
      <c r="I55" s="559" t="s">
        <v>506</v>
      </c>
    </row>
    <row r="56" spans="1:13">
      <c r="I56" s="559"/>
    </row>
  </sheetData>
  <mergeCells count="11">
    <mergeCell ref="A2:I2"/>
    <mergeCell ref="D5:G5"/>
    <mergeCell ref="E6:F6"/>
    <mergeCell ref="A25"/>
    <mergeCell ref="A4:A7"/>
    <mergeCell ref="B4:B7"/>
    <mergeCell ref="H4:H7"/>
    <mergeCell ref="I4:I7"/>
    <mergeCell ref="C5:C7"/>
    <mergeCell ref="D6:D7"/>
    <mergeCell ref="G6:G7"/>
  </mergeCells>
  <phoneticPr fontId="6"/>
  <printOptions horizontalCentered="1" verticalCentered="1"/>
  <pageMargins left="0.59055118110236227" right="0.59055118110236227" top="0.39370078740157483" bottom="0.59055118110236227" header="0" footer="0"/>
  <pageSetup paperSize="9" scale="90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3:S70"/>
  <sheetViews>
    <sheetView showGridLines="0" view="pageBreakPreview" topLeftCell="A46" zoomScaleSheetLayoutView="100" workbookViewId="0">
      <selection activeCell="A65" sqref="A65"/>
    </sheetView>
  </sheetViews>
  <sheetFormatPr defaultRowHeight="13.5"/>
  <cols>
    <col min="1" max="19" width="12.625" customWidth="1"/>
  </cols>
  <sheetData>
    <row r="3" spans="1:19" ht="18.75">
      <c r="A3" s="694"/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33"/>
      <c r="M3" s="33"/>
      <c r="N3" s="33"/>
      <c r="O3" s="33"/>
      <c r="P3" s="33"/>
      <c r="Q3" s="33"/>
      <c r="R3" s="33"/>
      <c r="S3" s="33"/>
    </row>
    <row r="4" spans="1:19" ht="17.25">
      <c r="A4" s="1" t="s">
        <v>10</v>
      </c>
      <c r="B4" s="2"/>
      <c r="C4" s="2"/>
      <c r="D4" s="2"/>
      <c r="E4" s="2"/>
      <c r="F4" s="2"/>
      <c r="G4" s="2"/>
      <c r="H4" s="2"/>
      <c r="I4" s="2"/>
      <c r="J4" s="2"/>
      <c r="K4" s="683"/>
    </row>
    <row r="5" spans="1:19" ht="21.75" customHeight="1">
      <c r="A5" s="2"/>
      <c r="B5" s="9" t="s">
        <v>24</v>
      </c>
      <c r="C5" s="9"/>
      <c r="D5" s="9"/>
      <c r="E5" s="9"/>
      <c r="F5" s="9"/>
      <c r="G5" s="9" t="s">
        <v>13</v>
      </c>
      <c r="H5" s="9"/>
      <c r="I5" s="9"/>
      <c r="J5" s="9"/>
      <c r="K5" s="684"/>
    </row>
    <row r="6" spans="1:19" ht="30" customHeight="1">
      <c r="A6" s="685"/>
      <c r="B6" s="687" t="s">
        <v>25</v>
      </c>
      <c r="C6" s="679" t="s">
        <v>30</v>
      </c>
      <c r="D6" s="680"/>
      <c r="E6" s="679" t="s">
        <v>33</v>
      </c>
      <c r="F6" s="680"/>
      <c r="G6" s="687" t="s">
        <v>38</v>
      </c>
      <c r="H6" s="679" t="s">
        <v>30</v>
      </c>
      <c r="I6" s="680"/>
      <c r="J6" s="679" t="s">
        <v>33</v>
      </c>
      <c r="K6" s="680"/>
    </row>
    <row r="7" spans="1:19" ht="31.5" customHeight="1">
      <c r="A7" s="686"/>
      <c r="B7" s="687"/>
      <c r="C7" s="20" t="s">
        <v>2</v>
      </c>
      <c r="D7" s="26" t="s">
        <v>40</v>
      </c>
      <c r="E7" s="20" t="s">
        <v>2</v>
      </c>
      <c r="F7" s="26" t="s">
        <v>40</v>
      </c>
      <c r="G7" s="687"/>
      <c r="H7" s="20" t="s">
        <v>2</v>
      </c>
      <c r="I7" s="26" t="s">
        <v>40</v>
      </c>
      <c r="J7" s="20" t="s">
        <v>2</v>
      </c>
      <c r="K7" s="26" t="s">
        <v>40</v>
      </c>
    </row>
    <row r="8" spans="1:19" ht="15" customHeight="1">
      <c r="A8" s="3" t="s">
        <v>43</v>
      </c>
      <c r="B8" s="11">
        <v>32</v>
      </c>
      <c r="C8" s="21">
        <v>32</v>
      </c>
      <c r="D8" s="27">
        <v>1888</v>
      </c>
      <c r="E8" s="21" t="s">
        <v>47</v>
      </c>
      <c r="F8" s="27" t="s">
        <v>47</v>
      </c>
      <c r="G8" s="11">
        <v>15</v>
      </c>
      <c r="H8" s="21">
        <v>15</v>
      </c>
      <c r="I8" s="27">
        <v>1619</v>
      </c>
      <c r="J8" s="21" t="s">
        <v>47</v>
      </c>
      <c r="K8" s="27" t="s">
        <v>47</v>
      </c>
    </row>
    <row r="9" spans="1:19" ht="15" customHeight="1">
      <c r="A9" s="4" t="s">
        <v>52</v>
      </c>
      <c r="B9" s="12">
        <v>2</v>
      </c>
      <c r="C9" s="22" t="s">
        <v>59</v>
      </c>
      <c r="D9" s="28" t="s">
        <v>59</v>
      </c>
      <c r="E9" s="22" t="s">
        <v>59</v>
      </c>
      <c r="F9" s="28" t="s">
        <v>59</v>
      </c>
      <c r="G9" s="12" t="s">
        <v>47</v>
      </c>
      <c r="H9" s="22" t="s">
        <v>47</v>
      </c>
      <c r="I9" s="28" t="s">
        <v>47</v>
      </c>
      <c r="J9" s="22" t="s">
        <v>47</v>
      </c>
      <c r="K9" s="28" t="s">
        <v>47</v>
      </c>
    </row>
    <row r="10" spans="1:19" ht="15" customHeight="1">
      <c r="A10" s="4" t="s">
        <v>60</v>
      </c>
      <c r="B10" s="12">
        <v>59</v>
      </c>
      <c r="C10" s="22">
        <v>57</v>
      </c>
      <c r="D10" s="28">
        <v>1510</v>
      </c>
      <c r="E10" s="22">
        <v>10</v>
      </c>
      <c r="F10" s="28">
        <v>127</v>
      </c>
      <c r="G10" s="12">
        <v>15</v>
      </c>
      <c r="H10" s="22">
        <v>13</v>
      </c>
      <c r="I10" s="28">
        <v>754</v>
      </c>
      <c r="J10" s="22" t="s">
        <v>47</v>
      </c>
      <c r="K10" s="28" t="s">
        <v>47</v>
      </c>
    </row>
    <row r="11" spans="1:19" ht="15" customHeight="1">
      <c r="A11" s="4" t="s">
        <v>61</v>
      </c>
      <c r="B11" s="12">
        <v>6</v>
      </c>
      <c r="C11" s="22" t="s">
        <v>59</v>
      </c>
      <c r="D11" s="28" t="s">
        <v>59</v>
      </c>
      <c r="E11" s="22" t="s">
        <v>59</v>
      </c>
      <c r="F11" s="28" t="s">
        <v>59</v>
      </c>
      <c r="G11" s="12">
        <v>2</v>
      </c>
      <c r="H11" s="22" t="s">
        <v>59</v>
      </c>
      <c r="I11" s="28" t="s">
        <v>59</v>
      </c>
      <c r="J11" s="22" t="s">
        <v>59</v>
      </c>
      <c r="K11" s="28" t="s">
        <v>59</v>
      </c>
    </row>
    <row r="12" spans="1:19" ht="15" customHeight="1">
      <c r="A12" s="4" t="s">
        <v>67</v>
      </c>
      <c r="B12" s="12">
        <v>7</v>
      </c>
      <c r="C12" s="22" t="s">
        <v>59</v>
      </c>
      <c r="D12" s="28" t="s">
        <v>59</v>
      </c>
      <c r="E12" s="22" t="s">
        <v>59</v>
      </c>
      <c r="F12" s="28" t="s">
        <v>59</v>
      </c>
      <c r="G12" s="12">
        <v>2</v>
      </c>
      <c r="H12" s="22" t="s">
        <v>59</v>
      </c>
      <c r="I12" s="28" t="s">
        <v>59</v>
      </c>
      <c r="J12" s="22" t="s">
        <v>59</v>
      </c>
      <c r="K12" s="28" t="s">
        <v>59</v>
      </c>
    </row>
    <row r="13" spans="1:19" ht="15" customHeight="1">
      <c r="A13" s="4" t="s">
        <v>56</v>
      </c>
      <c r="B13" s="12">
        <v>108</v>
      </c>
      <c r="C13" s="22">
        <v>108</v>
      </c>
      <c r="D13" s="28">
        <v>5385</v>
      </c>
      <c r="E13" s="22">
        <v>8</v>
      </c>
      <c r="F13" s="28">
        <v>167</v>
      </c>
      <c r="G13" s="12">
        <v>47</v>
      </c>
      <c r="H13" s="22">
        <v>47</v>
      </c>
      <c r="I13" s="28">
        <v>4297</v>
      </c>
      <c r="J13" s="22" t="s">
        <v>47</v>
      </c>
      <c r="K13" s="28" t="s">
        <v>47</v>
      </c>
    </row>
    <row r="14" spans="1:19" ht="15" customHeight="1">
      <c r="A14" s="4" t="s">
        <v>68</v>
      </c>
      <c r="B14" s="12">
        <v>4</v>
      </c>
      <c r="C14" s="22" t="s">
        <v>59</v>
      </c>
      <c r="D14" s="28" t="s">
        <v>59</v>
      </c>
      <c r="E14" s="22" t="s">
        <v>59</v>
      </c>
      <c r="F14" s="28" t="s">
        <v>59</v>
      </c>
      <c r="G14" s="12">
        <v>2</v>
      </c>
      <c r="H14" s="22" t="s">
        <v>59</v>
      </c>
      <c r="I14" s="28" t="s">
        <v>59</v>
      </c>
      <c r="J14" s="22" t="s">
        <v>59</v>
      </c>
      <c r="K14" s="28" t="s">
        <v>59</v>
      </c>
    </row>
    <row r="15" spans="1:19" ht="15" customHeight="1">
      <c r="A15" s="4" t="s">
        <v>69</v>
      </c>
      <c r="B15" s="12">
        <v>44</v>
      </c>
      <c r="C15" s="22">
        <v>42</v>
      </c>
      <c r="D15" s="28">
        <v>2233</v>
      </c>
      <c r="E15" s="22">
        <v>10</v>
      </c>
      <c r="F15" s="28">
        <v>85</v>
      </c>
      <c r="G15" s="12">
        <v>16</v>
      </c>
      <c r="H15" s="22">
        <v>14</v>
      </c>
      <c r="I15" s="28">
        <v>1812</v>
      </c>
      <c r="J15" s="22">
        <v>1</v>
      </c>
      <c r="K15" s="28">
        <v>7</v>
      </c>
    </row>
    <row r="16" spans="1:19" ht="15" customHeight="1">
      <c r="A16" s="4" t="s">
        <v>72</v>
      </c>
      <c r="B16" s="12">
        <v>30</v>
      </c>
      <c r="C16" s="22">
        <v>27</v>
      </c>
      <c r="D16" s="28">
        <v>1058</v>
      </c>
      <c r="E16" s="22">
        <v>2</v>
      </c>
      <c r="F16" s="28">
        <v>78</v>
      </c>
      <c r="G16" s="12">
        <v>11</v>
      </c>
      <c r="H16" s="22">
        <v>11</v>
      </c>
      <c r="I16" s="28">
        <v>767</v>
      </c>
      <c r="J16" s="22" t="s">
        <v>47</v>
      </c>
      <c r="K16" s="28" t="s">
        <v>47</v>
      </c>
    </row>
    <row r="17" spans="1:11" ht="14.1" customHeight="1">
      <c r="A17" s="4" t="s">
        <v>74</v>
      </c>
      <c r="B17" s="12">
        <v>26</v>
      </c>
      <c r="C17" s="22">
        <v>26</v>
      </c>
      <c r="D17" s="28">
        <v>1284</v>
      </c>
      <c r="E17" s="22">
        <v>2</v>
      </c>
      <c r="F17" s="28">
        <v>23</v>
      </c>
      <c r="G17" s="12">
        <v>14</v>
      </c>
      <c r="H17" s="22">
        <v>14</v>
      </c>
      <c r="I17" s="28">
        <v>1056</v>
      </c>
      <c r="J17" s="22">
        <v>2</v>
      </c>
      <c r="K17" s="28">
        <v>23</v>
      </c>
    </row>
    <row r="18" spans="1:11" ht="14.1" customHeight="1">
      <c r="A18" s="4" t="s">
        <v>76</v>
      </c>
      <c r="B18" s="12">
        <v>18</v>
      </c>
      <c r="C18" s="22">
        <v>18</v>
      </c>
      <c r="D18" s="28">
        <v>1234</v>
      </c>
      <c r="E18" s="22">
        <v>2</v>
      </c>
      <c r="F18" s="28">
        <v>47</v>
      </c>
      <c r="G18" s="12">
        <v>9</v>
      </c>
      <c r="H18" s="22">
        <v>9</v>
      </c>
      <c r="I18" s="28">
        <v>1086</v>
      </c>
      <c r="J18" s="22" t="s">
        <v>47</v>
      </c>
      <c r="K18" s="28" t="s">
        <v>47</v>
      </c>
    </row>
    <row r="19" spans="1:11" ht="14.1" customHeight="1">
      <c r="A19" s="4" t="s">
        <v>51</v>
      </c>
      <c r="B19" s="12">
        <v>38</v>
      </c>
      <c r="C19" s="22">
        <v>38</v>
      </c>
      <c r="D19" s="28">
        <v>1527</v>
      </c>
      <c r="E19" s="22">
        <v>8</v>
      </c>
      <c r="F19" s="28">
        <v>58</v>
      </c>
      <c r="G19" s="12">
        <v>14</v>
      </c>
      <c r="H19" s="22">
        <v>14</v>
      </c>
      <c r="I19" s="28">
        <v>1151</v>
      </c>
      <c r="J19" s="22">
        <v>3</v>
      </c>
      <c r="K19" s="28">
        <v>27</v>
      </c>
    </row>
    <row r="20" spans="1:11" ht="14.1" customHeight="1">
      <c r="A20" s="4" t="s">
        <v>77</v>
      </c>
      <c r="B20" s="12">
        <v>39</v>
      </c>
      <c r="C20" s="22">
        <v>39</v>
      </c>
      <c r="D20" s="28">
        <v>2584</v>
      </c>
      <c r="E20" s="22">
        <v>4</v>
      </c>
      <c r="F20" s="28">
        <v>50</v>
      </c>
      <c r="G20" s="12">
        <v>20</v>
      </c>
      <c r="H20" s="22">
        <v>20</v>
      </c>
      <c r="I20" s="28">
        <v>2230</v>
      </c>
      <c r="J20" s="22">
        <v>2</v>
      </c>
      <c r="K20" s="28">
        <v>15</v>
      </c>
    </row>
    <row r="21" spans="1:11" ht="14.1" customHeight="1">
      <c r="A21" s="4" t="s">
        <v>75</v>
      </c>
      <c r="B21" s="12">
        <v>48</v>
      </c>
      <c r="C21" s="22">
        <v>48</v>
      </c>
      <c r="D21" s="28">
        <v>3340</v>
      </c>
      <c r="E21" s="22">
        <v>3</v>
      </c>
      <c r="F21" s="28">
        <v>111</v>
      </c>
      <c r="G21" s="12">
        <v>21</v>
      </c>
      <c r="H21" s="22">
        <v>21</v>
      </c>
      <c r="I21" s="28">
        <v>2914</v>
      </c>
      <c r="J21" s="22">
        <v>2</v>
      </c>
      <c r="K21" s="28">
        <v>28</v>
      </c>
    </row>
    <row r="22" spans="1:11" ht="14.1" customHeight="1">
      <c r="A22" s="4" t="s">
        <v>78</v>
      </c>
      <c r="B22" s="12">
        <v>17</v>
      </c>
      <c r="C22" s="22">
        <v>16</v>
      </c>
      <c r="D22" s="28">
        <v>932</v>
      </c>
      <c r="E22" s="22">
        <v>3</v>
      </c>
      <c r="F22" s="28">
        <v>46</v>
      </c>
      <c r="G22" s="12">
        <v>9</v>
      </c>
      <c r="H22" s="22">
        <v>9</v>
      </c>
      <c r="I22" s="28">
        <v>815</v>
      </c>
      <c r="J22" s="22">
        <v>1</v>
      </c>
      <c r="K22" s="28">
        <v>17</v>
      </c>
    </row>
    <row r="23" spans="1:11" ht="14.1" customHeight="1">
      <c r="A23" s="4" t="s">
        <v>79</v>
      </c>
      <c r="B23" s="12">
        <v>10</v>
      </c>
      <c r="C23" s="22">
        <v>10</v>
      </c>
      <c r="D23" s="28">
        <v>331</v>
      </c>
      <c r="E23" s="22" t="s">
        <v>47</v>
      </c>
      <c r="F23" s="28" t="s">
        <v>47</v>
      </c>
      <c r="G23" s="12">
        <v>6</v>
      </c>
      <c r="H23" s="22">
        <v>6</v>
      </c>
      <c r="I23" s="28">
        <v>269</v>
      </c>
      <c r="J23" s="22" t="s">
        <v>47</v>
      </c>
      <c r="K23" s="28" t="s">
        <v>47</v>
      </c>
    </row>
    <row r="24" spans="1:11" ht="14.1" customHeight="1">
      <c r="A24" s="4" t="s">
        <v>81</v>
      </c>
      <c r="B24" s="12">
        <v>6</v>
      </c>
      <c r="C24" s="22">
        <v>6</v>
      </c>
      <c r="D24" s="28">
        <v>94</v>
      </c>
      <c r="E24" s="22">
        <v>1</v>
      </c>
      <c r="F24" s="28">
        <v>10</v>
      </c>
      <c r="G24" s="12" t="s">
        <v>47</v>
      </c>
      <c r="H24" s="22" t="s">
        <v>47</v>
      </c>
      <c r="I24" s="28" t="s">
        <v>47</v>
      </c>
      <c r="J24" s="22" t="s">
        <v>47</v>
      </c>
      <c r="K24" s="28" t="s">
        <v>47</v>
      </c>
    </row>
    <row r="25" spans="1:11" ht="14.1" customHeight="1">
      <c r="A25" s="4" t="s">
        <v>84</v>
      </c>
      <c r="B25" s="12">
        <v>9</v>
      </c>
      <c r="C25" s="22" t="s">
        <v>59</v>
      </c>
      <c r="D25" s="28" t="s">
        <v>59</v>
      </c>
      <c r="E25" s="22" t="s">
        <v>59</v>
      </c>
      <c r="F25" s="28" t="s">
        <v>59</v>
      </c>
      <c r="G25" s="12">
        <v>1</v>
      </c>
      <c r="H25" s="22" t="s">
        <v>59</v>
      </c>
      <c r="I25" s="28" t="s">
        <v>59</v>
      </c>
      <c r="J25" s="22" t="s">
        <v>59</v>
      </c>
      <c r="K25" s="28" t="s">
        <v>59</v>
      </c>
    </row>
    <row r="26" spans="1:11" ht="14.1" customHeight="1">
      <c r="A26" s="4" t="s">
        <v>87</v>
      </c>
      <c r="B26" s="12">
        <v>17</v>
      </c>
      <c r="C26" s="22">
        <v>17</v>
      </c>
      <c r="D26" s="28">
        <v>1546</v>
      </c>
      <c r="E26" s="22" t="s">
        <v>47</v>
      </c>
      <c r="F26" s="28" t="s">
        <v>47</v>
      </c>
      <c r="G26" s="12">
        <v>12</v>
      </c>
      <c r="H26" s="22">
        <v>12</v>
      </c>
      <c r="I26" s="28">
        <v>1473</v>
      </c>
      <c r="J26" s="22" t="s">
        <v>47</v>
      </c>
      <c r="K26" s="28" t="s">
        <v>47</v>
      </c>
    </row>
    <row r="27" spans="1:11" ht="14.1" customHeight="1">
      <c r="A27" s="4" t="s">
        <v>50</v>
      </c>
      <c r="B27" s="12" t="s">
        <v>47</v>
      </c>
      <c r="C27" s="22" t="s">
        <v>47</v>
      </c>
      <c r="D27" s="28" t="s">
        <v>47</v>
      </c>
      <c r="E27" s="22" t="s">
        <v>47</v>
      </c>
      <c r="F27" s="28" t="s">
        <v>47</v>
      </c>
      <c r="G27" s="12" t="s">
        <v>47</v>
      </c>
      <c r="H27" s="22" t="s">
        <v>47</v>
      </c>
      <c r="I27" s="28" t="s">
        <v>47</v>
      </c>
      <c r="J27" s="22" t="s">
        <v>47</v>
      </c>
      <c r="K27" s="28" t="s">
        <v>47</v>
      </c>
    </row>
    <row r="28" spans="1:11" ht="14.1" customHeight="1">
      <c r="A28" s="4" t="s">
        <v>20</v>
      </c>
      <c r="B28" s="12">
        <v>1</v>
      </c>
      <c r="C28" s="22" t="s">
        <v>59</v>
      </c>
      <c r="D28" s="28" t="s">
        <v>59</v>
      </c>
      <c r="E28" s="22" t="s">
        <v>59</v>
      </c>
      <c r="F28" s="28" t="s">
        <v>59</v>
      </c>
      <c r="G28" s="12">
        <v>1</v>
      </c>
      <c r="H28" s="22" t="s">
        <v>59</v>
      </c>
      <c r="I28" s="28" t="s">
        <v>59</v>
      </c>
      <c r="J28" s="22" t="s">
        <v>59</v>
      </c>
      <c r="K28" s="28" t="s">
        <v>59</v>
      </c>
    </row>
    <row r="29" spans="1:11" ht="14.1" customHeight="1">
      <c r="A29" s="4" t="s">
        <v>88</v>
      </c>
      <c r="B29" s="12">
        <v>3</v>
      </c>
      <c r="C29" s="22">
        <v>3</v>
      </c>
      <c r="D29" s="28">
        <v>457</v>
      </c>
      <c r="E29" s="22" t="s">
        <v>47</v>
      </c>
      <c r="F29" s="28" t="s">
        <v>47</v>
      </c>
      <c r="G29" s="12">
        <v>3</v>
      </c>
      <c r="H29" s="22">
        <v>3</v>
      </c>
      <c r="I29" s="28">
        <v>457</v>
      </c>
      <c r="J29" s="22" t="s">
        <v>47</v>
      </c>
      <c r="K29" s="28" t="s">
        <v>47</v>
      </c>
    </row>
    <row r="30" spans="1:11" ht="14.1" customHeight="1">
      <c r="A30" s="5" t="s">
        <v>93</v>
      </c>
      <c r="B30" s="13">
        <v>5</v>
      </c>
      <c r="C30" s="23">
        <v>5</v>
      </c>
      <c r="D30" s="29">
        <v>399</v>
      </c>
      <c r="E30" s="23" t="s">
        <v>47</v>
      </c>
      <c r="F30" s="29" t="s">
        <v>47</v>
      </c>
      <c r="G30" s="13">
        <v>5</v>
      </c>
      <c r="H30" s="23">
        <v>5</v>
      </c>
      <c r="I30" s="29">
        <v>399</v>
      </c>
      <c r="J30" s="23" t="s">
        <v>47</v>
      </c>
      <c r="K30" s="29" t="s">
        <v>47</v>
      </c>
    </row>
    <row r="31" spans="1:11" ht="14.1" customHeight="1">
      <c r="A31" s="6" t="s">
        <v>96</v>
      </c>
      <c r="B31" s="14">
        <f>SUM(B8:B30)</f>
        <v>529</v>
      </c>
      <c r="C31" s="24">
        <v>521</v>
      </c>
      <c r="D31" s="30">
        <v>26715</v>
      </c>
      <c r="E31" s="24">
        <v>57</v>
      </c>
      <c r="F31" s="30">
        <v>872</v>
      </c>
      <c r="G31" s="14">
        <v>221</v>
      </c>
      <c r="H31" s="24">
        <v>232</v>
      </c>
      <c r="I31" s="30">
        <v>21643</v>
      </c>
      <c r="J31" s="24">
        <v>12</v>
      </c>
      <c r="K31" s="30">
        <v>125</v>
      </c>
    </row>
    <row r="32" spans="1:11" ht="14.1" customHeight="1">
      <c r="A32" s="7" t="s">
        <v>652</v>
      </c>
      <c r="B32" s="15"/>
      <c r="C32" s="15"/>
      <c r="D32" s="15"/>
      <c r="E32" s="15"/>
      <c r="F32" s="15"/>
      <c r="G32" s="15"/>
      <c r="H32" s="15"/>
      <c r="I32" s="15"/>
      <c r="J32" s="15"/>
      <c r="K32" s="32" t="s">
        <v>80</v>
      </c>
    </row>
    <row r="33" spans="1:18" ht="14.1" customHeight="1">
      <c r="A33" s="7"/>
      <c r="B33" s="15"/>
      <c r="C33" s="15"/>
      <c r="D33" s="15"/>
      <c r="E33" s="15"/>
      <c r="F33" s="15"/>
      <c r="G33" s="15"/>
      <c r="H33" s="15"/>
      <c r="I33" s="15"/>
      <c r="J33" s="15"/>
      <c r="K33" s="32" t="s">
        <v>26</v>
      </c>
    </row>
    <row r="34" spans="1:18" ht="14.1" customHeight="1">
      <c r="A34" s="7"/>
      <c r="B34" s="15"/>
      <c r="C34" s="15"/>
      <c r="D34" s="15"/>
      <c r="E34" s="15"/>
      <c r="F34" s="15"/>
      <c r="G34" s="15"/>
      <c r="H34" s="15"/>
      <c r="I34" s="15"/>
      <c r="J34" s="15"/>
      <c r="K34" s="32" t="s">
        <v>99</v>
      </c>
    </row>
    <row r="35" spans="1:18">
      <c r="A35" s="7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8" ht="17.25">
      <c r="A36" s="8" t="s">
        <v>103</v>
      </c>
      <c r="B36" s="2"/>
      <c r="C36" s="2"/>
      <c r="D36" s="2"/>
      <c r="E36" s="2"/>
      <c r="F36" s="2"/>
      <c r="G36" s="2"/>
      <c r="H36" s="2"/>
      <c r="I36" s="2"/>
      <c r="J36" s="2"/>
      <c r="K36" s="2"/>
      <c r="R36" s="34"/>
    </row>
    <row r="37" spans="1:18" ht="29.25" customHeight="1">
      <c r="A37" s="2"/>
      <c r="B37" s="2"/>
      <c r="C37" s="2"/>
      <c r="D37" s="2"/>
      <c r="E37" s="2"/>
      <c r="F37" s="2"/>
      <c r="G37" s="688" t="s">
        <v>104</v>
      </c>
      <c r="H37" s="688"/>
      <c r="I37" s="688"/>
      <c r="J37" s="2"/>
      <c r="K37" s="2"/>
    </row>
    <row r="38" spans="1:18">
      <c r="A38" s="2"/>
      <c r="B38" s="9" t="s">
        <v>44</v>
      </c>
      <c r="C38" s="9"/>
      <c r="D38" s="9"/>
      <c r="E38" s="9"/>
      <c r="F38" s="2"/>
      <c r="G38" s="689"/>
      <c r="H38" s="689"/>
      <c r="I38" s="689"/>
      <c r="J38" s="2"/>
      <c r="K38" s="2"/>
    </row>
    <row r="39" spans="1:18" ht="14.1" customHeight="1">
      <c r="A39" s="685"/>
      <c r="B39" s="690" t="s">
        <v>66</v>
      </c>
      <c r="C39" s="679" t="s">
        <v>30</v>
      </c>
      <c r="D39" s="680"/>
      <c r="E39" s="679" t="s">
        <v>33</v>
      </c>
      <c r="F39" s="680"/>
      <c r="G39" s="692" t="s">
        <v>107</v>
      </c>
      <c r="H39" s="681" t="s">
        <v>33</v>
      </c>
      <c r="I39" s="682"/>
      <c r="J39" s="2"/>
      <c r="K39" s="2"/>
    </row>
    <row r="40" spans="1:18">
      <c r="A40" s="686"/>
      <c r="B40" s="691"/>
      <c r="C40" s="20" t="s">
        <v>2</v>
      </c>
      <c r="D40" s="26" t="s">
        <v>40</v>
      </c>
      <c r="E40" s="20" t="s">
        <v>2</v>
      </c>
      <c r="F40" s="26" t="s">
        <v>40</v>
      </c>
      <c r="G40" s="693"/>
      <c r="H40" s="20" t="s">
        <v>63</v>
      </c>
      <c r="I40" s="26" t="s">
        <v>40</v>
      </c>
      <c r="J40" s="2"/>
      <c r="K40" s="2"/>
    </row>
    <row r="41" spans="1:18" ht="23.25" customHeight="1">
      <c r="A41" s="3" t="s">
        <v>43</v>
      </c>
      <c r="B41" s="11">
        <v>17</v>
      </c>
      <c r="C41" s="21">
        <v>17</v>
      </c>
      <c r="D41" s="27">
        <v>269</v>
      </c>
      <c r="E41" s="21" t="s">
        <v>47</v>
      </c>
      <c r="F41" s="27" t="s">
        <v>47</v>
      </c>
      <c r="G41" s="11">
        <v>9</v>
      </c>
      <c r="H41" s="21">
        <v>9</v>
      </c>
      <c r="I41" s="27">
        <v>158</v>
      </c>
      <c r="J41" s="2"/>
      <c r="K41" s="2"/>
    </row>
    <row r="42" spans="1:18" ht="22.5" customHeight="1">
      <c r="A42" s="4" t="s">
        <v>52</v>
      </c>
      <c r="B42" s="12" t="s">
        <v>59</v>
      </c>
      <c r="C42" s="22" t="s">
        <v>59</v>
      </c>
      <c r="D42" s="28" t="s">
        <v>59</v>
      </c>
      <c r="E42" s="22" t="s">
        <v>59</v>
      </c>
      <c r="F42" s="28" t="s">
        <v>59</v>
      </c>
      <c r="G42" s="12" t="s">
        <v>47</v>
      </c>
      <c r="H42" s="22" t="s">
        <v>47</v>
      </c>
      <c r="I42" s="28" t="s">
        <v>47</v>
      </c>
      <c r="J42" s="2"/>
      <c r="K42" s="2"/>
    </row>
    <row r="43" spans="1:18" ht="30" customHeight="1">
      <c r="A43" s="4" t="s">
        <v>60</v>
      </c>
      <c r="B43" s="12">
        <v>44</v>
      </c>
      <c r="C43" s="22">
        <v>44</v>
      </c>
      <c r="D43" s="28">
        <v>756</v>
      </c>
      <c r="E43" s="22">
        <v>10</v>
      </c>
      <c r="F43" s="28">
        <v>127</v>
      </c>
      <c r="G43" s="12">
        <v>22</v>
      </c>
      <c r="H43" s="22">
        <v>22</v>
      </c>
      <c r="I43" s="28">
        <v>404</v>
      </c>
      <c r="J43" s="2"/>
      <c r="K43" s="2"/>
    </row>
    <row r="44" spans="1:18" ht="30" customHeight="1">
      <c r="A44" s="4" t="s">
        <v>61</v>
      </c>
      <c r="B44" s="12">
        <v>4</v>
      </c>
      <c r="C44" s="22">
        <v>4</v>
      </c>
      <c r="D44" s="28">
        <v>94</v>
      </c>
      <c r="E44" s="22">
        <v>1</v>
      </c>
      <c r="F44" s="28">
        <v>5</v>
      </c>
      <c r="G44" s="12">
        <v>3</v>
      </c>
      <c r="H44" s="22">
        <v>3</v>
      </c>
      <c r="I44" s="28">
        <v>186</v>
      </c>
      <c r="J44" s="2"/>
      <c r="K44" s="2"/>
    </row>
    <row r="45" spans="1:18" ht="14.1" customHeight="1">
      <c r="A45" s="4" t="s">
        <v>67</v>
      </c>
      <c r="B45" s="12">
        <v>5</v>
      </c>
      <c r="C45" s="22">
        <v>5</v>
      </c>
      <c r="D45" s="28">
        <v>70</v>
      </c>
      <c r="E45" s="22" t="s">
        <v>47</v>
      </c>
      <c r="F45" s="28" t="s">
        <v>47</v>
      </c>
      <c r="G45" s="12">
        <v>3</v>
      </c>
      <c r="H45" s="22">
        <v>3</v>
      </c>
      <c r="I45" s="28">
        <v>23</v>
      </c>
      <c r="J45" s="2"/>
      <c r="K45" s="2"/>
    </row>
    <row r="46" spans="1:18" ht="14.1" customHeight="1">
      <c r="A46" s="4" t="s">
        <v>56</v>
      </c>
      <c r="B46" s="12">
        <v>61</v>
      </c>
      <c r="C46" s="22">
        <v>61</v>
      </c>
      <c r="D46" s="28">
        <v>1088</v>
      </c>
      <c r="E46" s="22">
        <v>8</v>
      </c>
      <c r="F46" s="28">
        <v>167</v>
      </c>
      <c r="G46" s="12">
        <v>22</v>
      </c>
      <c r="H46" s="22">
        <v>22</v>
      </c>
      <c r="I46" s="28">
        <v>386</v>
      </c>
      <c r="J46" s="2"/>
      <c r="K46" s="2"/>
    </row>
    <row r="47" spans="1:18" ht="14.1" customHeight="1">
      <c r="A47" s="4" t="s">
        <v>68</v>
      </c>
      <c r="B47" s="12" t="s">
        <v>59</v>
      </c>
      <c r="C47" s="22" t="s">
        <v>59</v>
      </c>
      <c r="D47" s="28" t="s">
        <v>59</v>
      </c>
      <c r="E47" s="22" t="s">
        <v>59</v>
      </c>
      <c r="F47" s="28" t="s">
        <v>59</v>
      </c>
      <c r="G47" s="12">
        <v>3</v>
      </c>
      <c r="H47" s="22">
        <v>3</v>
      </c>
      <c r="I47" s="28">
        <v>20</v>
      </c>
      <c r="J47" s="2"/>
      <c r="K47" s="2"/>
    </row>
    <row r="48" spans="1:18" ht="14.1" customHeight="1">
      <c r="A48" s="4" t="s">
        <v>69</v>
      </c>
      <c r="B48" s="12">
        <v>28</v>
      </c>
      <c r="C48" s="22">
        <v>28</v>
      </c>
      <c r="D48" s="28">
        <v>421</v>
      </c>
      <c r="E48" s="22">
        <v>9</v>
      </c>
      <c r="F48" s="28">
        <v>78</v>
      </c>
      <c r="G48" s="12">
        <v>27</v>
      </c>
      <c r="H48" s="22">
        <v>27</v>
      </c>
      <c r="I48" s="28">
        <v>243</v>
      </c>
      <c r="J48" s="2"/>
      <c r="K48" s="2"/>
    </row>
    <row r="49" spans="1:11" ht="14.1" customHeight="1">
      <c r="A49" s="4" t="s">
        <v>72</v>
      </c>
      <c r="B49" s="12">
        <v>16</v>
      </c>
      <c r="C49" s="22">
        <v>16</v>
      </c>
      <c r="D49" s="28">
        <v>291</v>
      </c>
      <c r="E49" s="22">
        <v>2</v>
      </c>
      <c r="F49" s="28">
        <v>78</v>
      </c>
      <c r="G49" s="12">
        <v>11</v>
      </c>
      <c r="H49" s="22">
        <v>11</v>
      </c>
      <c r="I49" s="28">
        <v>374</v>
      </c>
      <c r="J49" s="2"/>
      <c r="K49" s="2"/>
    </row>
    <row r="50" spans="1:11" ht="14.1" customHeight="1">
      <c r="A50" s="4" t="s">
        <v>74</v>
      </c>
      <c r="B50" s="12">
        <v>12</v>
      </c>
      <c r="C50" s="22">
        <v>12</v>
      </c>
      <c r="D50" s="28">
        <v>228</v>
      </c>
      <c r="E50" s="22" t="s">
        <v>47</v>
      </c>
      <c r="F50" s="28" t="s">
        <v>47</v>
      </c>
      <c r="G50" s="12">
        <v>12</v>
      </c>
      <c r="H50" s="22">
        <v>12</v>
      </c>
      <c r="I50" s="28">
        <v>151</v>
      </c>
      <c r="J50" s="2"/>
      <c r="K50" s="2"/>
    </row>
    <row r="51" spans="1:11" ht="14.1" customHeight="1">
      <c r="A51" s="4" t="s">
        <v>76</v>
      </c>
      <c r="B51" s="12">
        <v>9</v>
      </c>
      <c r="C51" s="22">
        <v>9</v>
      </c>
      <c r="D51" s="28">
        <v>148</v>
      </c>
      <c r="E51" s="22">
        <v>2</v>
      </c>
      <c r="F51" s="28">
        <v>47</v>
      </c>
      <c r="G51" s="12">
        <v>4</v>
      </c>
      <c r="H51" s="22">
        <v>4</v>
      </c>
      <c r="I51" s="28">
        <v>33</v>
      </c>
      <c r="J51" s="2"/>
      <c r="K51" s="2"/>
    </row>
    <row r="52" spans="1:11" ht="14.1" customHeight="1">
      <c r="A52" s="4" t="s">
        <v>51</v>
      </c>
      <c r="B52" s="12">
        <v>24</v>
      </c>
      <c r="C52" s="22">
        <v>24</v>
      </c>
      <c r="D52" s="28">
        <v>376</v>
      </c>
      <c r="E52" s="22">
        <v>5</v>
      </c>
      <c r="F52" s="28">
        <v>31</v>
      </c>
      <c r="G52" s="12">
        <v>15</v>
      </c>
      <c r="H52" s="22">
        <v>15</v>
      </c>
      <c r="I52" s="28">
        <v>251</v>
      </c>
      <c r="J52" s="2"/>
      <c r="K52" s="2"/>
    </row>
    <row r="53" spans="1:11" ht="14.1" customHeight="1">
      <c r="A53" s="4" t="s">
        <v>77</v>
      </c>
      <c r="B53" s="12">
        <v>19</v>
      </c>
      <c r="C53" s="22">
        <v>19</v>
      </c>
      <c r="D53" s="28">
        <v>354</v>
      </c>
      <c r="E53" s="22">
        <v>2</v>
      </c>
      <c r="F53" s="28">
        <v>35</v>
      </c>
      <c r="G53" s="12">
        <v>13</v>
      </c>
      <c r="H53" s="22">
        <v>13</v>
      </c>
      <c r="I53" s="28">
        <v>124</v>
      </c>
      <c r="J53" s="2"/>
      <c r="K53" s="2"/>
    </row>
    <row r="54" spans="1:11" ht="14.1" customHeight="1">
      <c r="A54" s="4" t="s">
        <v>75</v>
      </c>
      <c r="B54" s="12">
        <v>27</v>
      </c>
      <c r="C54" s="22">
        <v>27</v>
      </c>
      <c r="D54" s="28">
        <v>426</v>
      </c>
      <c r="E54" s="22">
        <v>1</v>
      </c>
      <c r="F54" s="28">
        <v>83</v>
      </c>
      <c r="G54" s="12">
        <v>3</v>
      </c>
      <c r="H54" s="22">
        <v>3</v>
      </c>
      <c r="I54" s="28">
        <v>106</v>
      </c>
      <c r="J54" s="2"/>
      <c r="K54" s="2"/>
    </row>
    <row r="55" spans="1:11" ht="14.1" customHeight="1">
      <c r="A55" s="4" t="s">
        <v>78</v>
      </c>
      <c r="B55" s="12">
        <v>7</v>
      </c>
      <c r="C55" s="22">
        <v>7</v>
      </c>
      <c r="D55" s="28">
        <v>117</v>
      </c>
      <c r="E55" s="22">
        <v>2</v>
      </c>
      <c r="F55" s="28">
        <v>29</v>
      </c>
      <c r="G55" s="12">
        <v>2</v>
      </c>
      <c r="H55" s="22">
        <v>2</v>
      </c>
      <c r="I55" s="28">
        <v>30</v>
      </c>
      <c r="J55" s="2"/>
      <c r="K55" s="2"/>
    </row>
    <row r="56" spans="1:11" ht="14.1" customHeight="1">
      <c r="A56" s="4" t="s">
        <v>79</v>
      </c>
      <c r="B56" s="12">
        <v>4</v>
      </c>
      <c r="C56" s="22">
        <v>4</v>
      </c>
      <c r="D56" s="28">
        <v>62</v>
      </c>
      <c r="E56" s="22" t="s">
        <v>47</v>
      </c>
      <c r="F56" s="28" t="s">
        <v>47</v>
      </c>
      <c r="G56" s="12">
        <v>8</v>
      </c>
      <c r="H56" s="22">
        <v>8</v>
      </c>
      <c r="I56" s="28">
        <v>188</v>
      </c>
      <c r="J56" s="2"/>
      <c r="K56" s="2"/>
    </row>
    <row r="57" spans="1:11" ht="14.1" customHeight="1">
      <c r="A57" s="4" t="s">
        <v>81</v>
      </c>
      <c r="B57" s="12">
        <v>6</v>
      </c>
      <c r="C57" s="22">
        <v>6</v>
      </c>
      <c r="D57" s="28">
        <v>94</v>
      </c>
      <c r="E57" s="22">
        <v>1</v>
      </c>
      <c r="F57" s="28">
        <v>10</v>
      </c>
      <c r="G57" s="12">
        <v>1</v>
      </c>
      <c r="H57" s="22">
        <v>1</v>
      </c>
      <c r="I57" s="28">
        <v>29</v>
      </c>
      <c r="J57" s="2"/>
      <c r="K57" s="2"/>
    </row>
    <row r="58" spans="1:11" ht="14.1" customHeight="1">
      <c r="A58" s="4" t="s">
        <v>84</v>
      </c>
      <c r="B58" s="12">
        <v>8</v>
      </c>
      <c r="C58" s="22">
        <v>8</v>
      </c>
      <c r="D58" s="28">
        <v>128</v>
      </c>
      <c r="E58" s="22">
        <v>2</v>
      </c>
      <c r="F58" s="28">
        <v>57</v>
      </c>
      <c r="G58" s="12">
        <v>13</v>
      </c>
      <c r="H58" s="22">
        <v>13</v>
      </c>
      <c r="I58" s="28">
        <v>229</v>
      </c>
      <c r="J58" s="2"/>
      <c r="K58" s="2"/>
    </row>
    <row r="59" spans="1:11" ht="14.1" customHeight="1">
      <c r="A59" s="4" t="s">
        <v>87</v>
      </c>
      <c r="B59" s="12">
        <v>5</v>
      </c>
      <c r="C59" s="22">
        <v>5</v>
      </c>
      <c r="D59" s="28">
        <v>73</v>
      </c>
      <c r="E59" s="22" t="s">
        <v>47</v>
      </c>
      <c r="F59" s="28" t="s">
        <v>47</v>
      </c>
      <c r="G59" s="12">
        <v>4</v>
      </c>
      <c r="H59" s="22">
        <v>4</v>
      </c>
      <c r="I59" s="28">
        <v>154</v>
      </c>
      <c r="J59" s="2"/>
      <c r="K59" s="2"/>
    </row>
    <row r="60" spans="1:11" ht="14.1" customHeight="1">
      <c r="A60" s="4" t="s">
        <v>50</v>
      </c>
      <c r="B60" s="12" t="s">
        <v>47</v>
      </c>
      <c r="C60" s="22" t="s">
        <v>47</v>
      </c>
      <c r="D60" s="28" t="s">
        <v>47</v>
      </c>
      <c r="E60" s="22" t="s">
        <v>47</v>
      </c>
      <c r="F60" s="28" t="s">
        <v>47</v>
      </c>
      <c r="G60" s="12" t="s">
        <v>47</v>
      </c>
      <c r="H60" s="22" t="s">
        <v>47</v>
      </c>
      <c r="I60" s="28" t="s">
        <v>47</v>
      </c>
      <c r="J60" s="2"/>
      <c r="K60" s="2"/>
    </row>
    <row r="61" spans="1:11" ht="14.1" customHeight="1">
      <c r="A61" s="4" t="s">
        <v>20</v>
      </c>
      <c r="B61" s="12" t="s">
        <v>47</v>
      </c>
      <c r="C61" s="22" t="s">
        <v>47</v>
      </c>
      <c r="D61" s="28" t="s">
        <v>47</v>
      </c>
      <c r="E61" s="22" t="s">
        <v>47</v>
      </c>
      <c r="F61" s="28" t="s">
        <v>47</v>
      </c>
      <c r="G61" s="12">
        <v>2</v>
      </c>
      <c r="H61" s="22">
        <v>2</v>
      </c>
      <c r="I61" s="28">
        <v>34</v>
      </c>
      <c r="J61" s="2"/>
      <c r="K61" s="2"/>
    </row>
    <row r="62" spans="1:11" ht="14.1" customHeight="1">
      <c r="A62" s="4" t="s">
        <v>88</v>
      </c>
      <c r="B62" s="12" t="s">
        <v>47</v>
      </c>
      <c r="C62" s="22" t="s">
        <v>47</v>
      </c>
      <c r="D62" s="28" t="s">
        <v>47</v>
      </c>
      <c r="E62" s="22" t="s">
        <v>47</v>
      </c>
      <c r="F62" s="28" t="s">
        <v>47</v>
      </c>
      <c r="G62" s="12" t="s">
        <v>47</v>
      </c>
      <c r="H62" s="22" t="s">
        <v>47</v>
      </c>
      <c r="I62" s="28" t="s">
        <v>47</v>
      </c>
      <c r="K62" s="2"/>
    </row>
    <row r="63" spans="1:11" ht="14.1" customHeight="1">
      <c r="A63" s="5" t="s">
        <v>93</v>
      </c>
      <c r="B63" s="13" t="s">
        <v>47</v>
      </c>
      <c r="C63" s="23" t="s">
        <v>47</v>
      </c>
      <c r="D63" s="29" t="s">
        <v>47</v>
      </c>
      <c r="E63" s="23" t="s">
        <v>47</v>
      </c>
      <c r="F63" s="29" t="s">
        <v>47</v>
      </c>
      <c r="G63" s="13">
        <v>1</v>
      </c>
      <c r="H63" s="23">
        <v>1</v>
      </c>
      <c r="I63" s="29">
        <v>19</v>
      </c>
      <c r="K63" s="2"/>
    </row>
    <row r="64" spans="1:11" ht="14.1" customHeight="1">
      <c r="A64" s="6" t="s">
        <v>96</v>
      </c>
      <c r="B64" s="18">
        <v>300</v>
      </c>
      <c r="C64" s="25">
        <v>300</v>
      </c>
      <c r="D64" s="31">
        <v>5072</v>
      </c>
      <c r="E64" s="25">
        <v>45</v>
      </c>
      <c r="F64" s="31">
        <v>747</v>
      </c>
      <c r="G64" s="18">
        <f>SUM(G41:G63)</f>
        <v>178</v>
      </c>
      <c r="H64" s="25">
        <f>SUM(H41:H63)</f>
        <v>178</v>
      </c>
      <c r="I64" s="31">
        <f>SUM(I41:I63)</f>
        <v>3142</v>
      </c>
    </row>
    <row r="65" spans="1:11" ht="14.1" customHeight="1">
      <c r="A65" t="s">
        <v>653</v>
      </c>
      <c r="B65" s="19"/>
      <c r="C65" s="19"/>
      <c r="D65" s="19"/>
      <c r="E65" s="19"/>
      <c r="F65" s="19"/>
      <c r="G65" s="19"/>
      <c r="H65" s="19"/>
      <c r="I65" s="32" t="s">
        <v>80</v>
      </c>
    </row>
    <row r="66" spans="1:11" ht="14.1" customHeight="1">
      <c r="B66" s="19"/>
      <c r="C66" s="19"/>
      <c r="D66" s="19"/>
      <c r="E66" s="19"/>
      <c r="F66" s="19"/>
      <c r="G66" s="19"/>
      <c r="H66" s="19"/>
      <c r="I66" s="32" t="s">
        <v>26</v>
      </c>
      <c r="J66" s="678"/>
      <c r="K66" s="678"/>
    </row>
    <row r="67" spans="1:11" ht="14.1" customHeight="1">
      <c r="B67" s="19"/>
      <c r="C67" s="19"/>
      <c r="D67" s="19"/>
      <c r="E67" s="19"/>
      <c r="F67" s="19"/>
      <c r="G67" s="19"/>
      <c r="H67" s="19"/>
      <c r="I67" s="32" t="s">
        <v>99</v>
      </c>
      <c r="J67" s="678"/>
      <c r="K67" s="678"/>
    </row>
    <row r="68" spans="1:11" ht="14.1" customHeight="1"/>
    <row r="70" spans="1:11" ht="13.5" customHeight="1"/>
  </sheetData>
  <mergeCells count="17">
    <mergeCell ref="A3:K3"/>
    <mergeCell ref="C6:D6"/>
    <mergeCell ref="E6:F6"/>
    <mergeCell ref="H6:I6"/>
    <mergeCell ref="J6:K6"/>
    <mergeCell ref="A6:A7"/>
    <mergeCell ref="B6:B7"/>
    <mergeCell ref="G6:G7"/>
    <mergeCell ref="G37:I38"/>
    <mergeCell ref="A39:A40"/>
    <mergeCell ref="B39:B40"/>
    <mergeCell ref="G39:G40"/>
    <mergeCell ref="J66:K67"/>
    <mergeCell ref="C39:D39"/>
    <mergeCell ref="E39:F39"/>
    <mergeCell ref="H39:I39"/>
    <mergeCell ref="K4:K5"/>
  </mergeCells>
  <phoneticPr fontId="6"/>
  <printOptions horizontalCentered="1" verticalCentered="1"/>
  <pageMargins left="0.59055118110236227" right="0.19685039370078741" top="0.39370078740157483" bottom="0.39370078740157483" header="0.51181102362204722" footer="0.51181102362204722"/>
  <pageSetup paperSize="9" orientation="landscape" verticalDpi="1200" r:id="rId1"/>
  <headerFooter alignWithMargins="0"/>
  <rowBreaks count="1" manualBreakCount="1">
    <brk id="34" max="10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Q85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10" defaultRowHeight="11.25"/>
  <cols>
    <col min="1" max="1" width="10" style="531"/>
    <col min="2" max="2" width="3.375" style="531" customWidth="1"/>
    <col min="3" max="3" width="20.75" style="531" customWidth="1"/>
    <col min="4" max="4" width="13.125" style="531" customWidth="1"/>
    <col min="5" max="5" width="8.875" style="565" customWidth="1"/>
    <col min="6" max="6" width="15.5" style="531" customWidth="1"/>
    <col min="7" max="7" width="8.5" style="566" customWidth="1"/>
    <col min="8" max="8" width="3.125" style="531" customWidth="1"/>
    <col min="9" max="9" width="5.625" style="566" customWidth="1"/>
    <col min="10" max="10" width="12" style="566" customWidth="1"/>
    <col min="11" max="11" width="12.375" style="566" customWidth="1"/>
    <col min="12" max="13" width="10.875" style="566" customWidth="1"/>
    <col min="14" max="14" width="10.375" style="566" customWidth="1"/>
    <col min="15" max="16384" width="10" style="531"/>
  </cols>
  <sheetData>
    <row r="1" spans="2:14" ht="23.25" customHeight="1">
      <c r="B1" s="568" t="s">
        <v>511</v>
      </c>
      <c r="C1" s="577"/>
      <c r="D1" s="577"/>
      <c r="E1" s="591"/>
      <c r="F1" s="577"/>
      <c r="G1" s="618"/>
      <c r="H1" s="577"/>
      <c r="I1" s="618"/>
      <c r="J1" s="618"/>
      <c r="K1" s="618"/>
      <c r="L1" s="618"/>
      <c r="M1" s="618"/>
      <c r="N1" s="618"/>
    </row>
    <row r="2" spans="2:14" ht="27.75" customHeight="1">
      <c r="B2" s="832" t="s">
        <v>596</v>
      </c>
      <c r="C2" s="832"/>
      <c r="D2" s="832"/>
      <c r="E2" s="832"/>
      <c r="F2" s="832"/>
      <c r="G2" s="832"/>
      <c r="H2" s="832"/>
      <c r="I2" s="832"/>
      <c r="J2" s="832"/>
      <c r="K2" s="832"/>
      <c r="L2" s="832"/>
      <c r="M2" s="832"/>
      <c r="N2" s="832"/>
    </row>
    <row r="3" spans="2:14" s="567" customFormat="1" ht="27" customHeight="1">
      <c r="B3" s="817" t="s">
        <v>224</v>
      </c>
      <c r="C3" s="817"/>
      <c r="D3" s="817" t="s">
        <v>512</v>
      </c>
      <c r="E3" s="817" t="s">
        <v>304</v>
      </c>
      <c r="F3" s="817"/>
      <c r="G3" s="817"/>
      <c r="H3" s="817"/>
      <c r="I3" s="818" t="s">
        <v>238</v>
      </c>
      <c r="J3" s="819" t="s">
        <v>98</v>
      </c>
      <c r="K3" s="818" t="s">
        <v>513</v>
      </c>
      <c r="L3" s="818"/>
      <c r="M3" s="818"/>
      <c r="N3" s="818"/>
    </row>
    <row r="4" spans="2:14" s="567" customFormat="1" ht="27" customHeight="1">
      <c r="B4" s="817"/>
      <c r="C4" s="817"/>
      <c r="D4" s="817"/>
      <c r="E4" s="592" t="s">
        <v>449</v>
      </c>
      <c r="F4" s="817" t="s">
        <v>516</v>
      </c>
      <c r="G4" s="817"/>
      <c r="H4" s="817"/>
      <c r="I4" s="818"/>
      <c r="J4" s="820"/>
      <c r="K4" s="638" t="s">
        <v>517</v>
      </c>
      <c r="L4" s="638" t="s">
        <v>16</v>
      </c>
      <c r="M4" s="638" t="s">
        <v>232</v>
      </c>
      <c r="N4" s="638" t="s">
        <v>516</v>
      </c>
    </row>
    <row r="5" spans="2:14" s="567" customFormat="1" ht="20.25" customHeight="1">
      <c r="B5" s="822" t="s">
        <v>518</v>
      </c>
      <c r="C5" s="823"/>
      <c r="D5" s="586"/>
      <c r="E5" s="593"/>
      <c r="F5" s="576"/>
      <c r="G5" s="576"/>
      <c r="H5" s="576"/>
      <c r="I5" s="639"/>
      <c r="J5" s="639">
        <f>SUM(J6:J19)</f>
        <v>5807430</v>
      </c>
      <c r="K5" s="639">
        <f>SUM(K6:K19)</f>
        <v>4355568.75</v>
      </c>
      <c r="L5" s="639">
        <f>SUM(L6:L19)</f>
        <v>781157.32499999995</v>
      </c>
      <c r="M5" s="639">
        <f>SUM(M6:M19)</f>
        <v>566250.92500000005</v>
      </c>
      <c r="N5" s="654">
        <f>SUM(N6:N19)</f>
        <v>104453</v>
      </c>
    </row>
    <row r="6" spans="2:14" ht="15" customHeight="1">
      <c r="B6" s="569"/>
      <c r="C6" s="793" t="s">
        <v>519</v>
      </c>
      <c r="D6" s="793" t="s">
        <v>520</v>
      </c>
      <c r="E6" s="796">
        <v>13.7</v>
      </c>
      <c r="F6" s="607" t="s">
        <v>521</v>
      </c>
      <c r="G6" s="619">
        <v>1399</v>
      </c>
      <c r="H6" s="631" t="s">
        <v>86</v>
      </c>
      <c r="I6" s="799">
        <v>310</v>
      </c>
      <c r="J6" s="799">
        <v>434172</v>
      </c>
      <c r="K6" s="799">
        <v>325628</v>
      </c>
      <c r="L6" s="799">
        <v>53728</v>
      </c>
      <c r="M6" s="799">
        <v>51280</v>
      </c>
      <c r="N6" s="790">
        <v>3536</v>
      </c>
    </row>
    <row r="7" spans="2:14" ht="15" customHeight="1">
      <c r="B7" s="569"/>
      <c r="C7" s="794"/>
      <c r="D7" s="794"/>
      <c r="E7" s="797"/>
      <c r="F7" s="608" t="s">
        <v>275</v>
      </c>
      <c r="G7" s="620">
        <v>433</v>
      </c>
      <c r="H7" s="590" t="s">
        <v>86</v>
      </c>
      <c r="I7" s="800"/>
      <c r="J7" s="800"/>
      <c r="K7" s="800"/>
      <c r="L7" s="800"/>
      <c r="M7" s="800"/>
      <c r="N7" s="791"/>
    </row>
    <row r="8" spans="2:14" ht="15" customHeight="1">
      <c r="B8" s="569"/>
      <c r="C8" s="794"/>
      <c r="D8" s="794"/>
      <c r="E8" s="797"/>
      <c r="F8" s="608" t="s">
        <v>90</v>
      </c>
      <c r="G8" s="620">
        <v>3205</v>
      </c>
      <c r="H8" s="590" t="s">
        <v>86</v>
      </c>
      <c r="I8" s="800"/>
      <c r="J8" s="800"/>
      <c r="K8" s="800"/>
      <c r="L8" s="800"/>
      <c r="M8" s="800"/>
      <c r="N8" s="791"/>
    </row>
    <row r="9" spans="2:14" ht="15" customHeight="1">
      <c r="B9" s="569"/>
      <c r="C9" s="808"/>
      <c r="D9" s="808"/>
      <c r="E9" s="821"/>
      <c r="F9" s="609" t="s">
        <v>354</v>
      </c>
      <c r="G9" s="621">
        <v>698</v>
      </c>
      <c r="H9" s="632" t="s">
        <v>86</v>
      </c>
      <c r="I9" s="803"/>
      <c r="J9" s="803"/>
      <c r="K9" s="803"/>
      <c r="L9" s="803"/>
      <c r="M9" s="803"/>
      <c r="N9" s="792"/>
    </row>
    <row r="10" spans="2:14" ht="33.75">
      <c r="B10" s="569"/>
      <c r="C10" s="580" t="s">
        <v>522</v>
      </c>
      <c r="D10" s="580" t="s">
        <v>523</v>
      </c>
      <c r="E10" s="594">
        <v>24</v>
      </c>
      <c r="F10" s="608" t="s">
        <v>171</v>
      </c>
      <c r="G10" s="620">
        <v>928</v>
      </c>
      <c r="H10" s="590" t="s">
        <v>86</v>
      </c>
      <c r="I10" s="640">
        <v>380</v>
      </c>
      <c r="J10" s="640">
        <v>258070</v>
      </c>
      <c r="K10" s="640">
        <v>193552</v>
      </c>
      <c r="L10" s="640">
        <v>32258</v>
      </c>
      <c r="M10" s="640">
        <v>24598</v>
      </c>
      <c r="N10" s="656">
        <v>7662</v>
      </c>
    </row>
    <row r="11" spans="2:14" ht="39.75" customHeight="1">
      <c r="B11" s="569"/>
      <c r="C11" s="581" t="s">
        <v>524</v>
      </c>
      <c r="D11" s="581" t="s">
        <v>18</v>
      </c>
      <c r="E11" s="594">
        <v>77.7</v>
      </c>
      <c r="F11" s="610" t="s">
        <v>171</v>
      </c>
      <c r="G11" s="622">
        <v>2127</v>
      </c>
      <c r="H11" s="633" t="s">
        <v>86</v>
      </c>
      <c r="I11" s="641">
        <v>937</v>
      </c>
      <c r="J11" s="641">
        <v>867000</v>
      </c>
      <c r="K11" s="641">
        <v>650248</v>
      </c>
      <c r="L11" s="641">
        <v>108373</v>
      </c>
      <c r="M11" s="641">
        <v>83650</v>
      </c>
      <c r="N11" s="657">
        <v>24729</v>
      </c>
    </row>
    <row r="12" spans="2:14" ht="39.75" customHeight="1">
      <c r="B12" s="569"/>
      <c r="C12" s="581" t="s">
        <v>525</v>
      </c>
      <c r="D12" s="581" t="s">
        <v>526</v>
      </c>
      <c r="E12" s="594">
        <v>24</v>
      </c>
      <c r="F12" s="610" t="s">
        <v>527</v>
      </c>
      <c r="G12" s="622">
        <v>613</v>
      </c>
      <c r="H12" s="633" t="s">
        <v>86</v>
      </c>
      <c r="I12" s="641">
        <v>437</v>
      </c>
      <c r="J12" s="641">
        <v>216000</v>
      </c>
      <c r="K12" s="641">
        <v>162000</v>
      </c>
      <c r="L12" s="641">
        <v>27000</v>
      </c>
      <c r="M12" s="641">
        <v>20760</v>
      </c>
      <c r="N12" s="657">
        <v>6240</v>
      </c>
    </row>
    <row r="13" spans="2:14" ht="39.75" customHeight="1">
      <c r="B13" s="569"/>
      <c r="C13" s="581" t="s">
        <v>163</v>
      </c>
      <c r="D13" s="581" t="s">
        <v>335</v>
      </c>
      <c r="E13" s="595">
        <v>14</v>
      </c>
      <c r="F13" s="610" t="s">
        <v>527</v>
      </c>
      <c r="G13" s="622">
        <v>878</v>
      </c>
      <c r="H13" s="633" t="s">
        <v>86</v>
      </c>
      <c r="I13" s="641">
        <v>183</v>
      </c>
      <c r="J13" s="641">
        <v>169000</v>
      </c>
      <c r="K13" s="641">
        <v>126750</v>
      </c>
      <c r="L13" s="641">
        <v>21125</v>
      </c>
      <c r="M13" s="641">
        <v>17012</v>
      </c>
      <c r="N13" s="657">
        <v>4113</v>
      </c>
    </row>
    <row r="14" spans="2:14" ht="39.75" customHeight="1">
      <c r="B14" s="569"/>
      <c r="C14" s="581" t="s">
        <v>7</v>
      </c>
      <c r="D14" s="581" t="s">
        <v>105</v>
      </c>
      <c r="E14" s="595">
        <v>32.5</v>
      </c>
      <c r="F14" s="610" t="s">
        <v>527</v>
      </c>
      <c r="G14" s="622">
        <v>1665</v>
      </c>
      <c r="H14" s="633" t="s">
        <v>86</v>
      </c>
      <c r="I14" s="641">
        <v>845</v>
      </c>
      <c r="J14" s="641">
        <v>424000</v>
      </c>
      <c r="K14" s="641">
        <v>318001</v>
      </c>
      <c r="L14" s="641">
        <v>52602</v>
      </c>
      <c r="M14" s="641">
        <v>41549</v>
      </c>
      <c r="N14" s="657">
        <v>11848</v>
      </c>
    </row>
    <row r="15" spans="2:14" ht="39.75" customHeight="1">
      <c r="B15" s="569"/>
      <c r="C15" s="581" t="s">
        <v>528</v>
      </c>
      <c r="D15" s="581" t="s">
        <v>209</v>
      </c>
      <c r="E15" s="594">
        <v>38.700000000000003</v>
      </c>
      <c r="F15" s="610" t="s">
        <v>527</v>
      </c>
      <c r="G15" s="623">
        <v>1211</v>
      </c>
      <c r="H15" s="634" t="s">
        <v>86</v>
      </c>
      <c r="I15" s="642">
        <v>549</v>
      </c>
      <c r="J15" s="642">
        <v>725403</v>
      </c>
      <c r="K15" s="642">
        <v>544051</v>
      </c>
      <c r="L15" s="642">
        <v>90677</v>
      </c>
      <c r="M15" s="642">
        <v>74487</v>
      </c>
      <c r="N15" s="658">
        <v>16188</v>
      </c>
    </row>
    <row r="16" spans="2:14" ht="39.75" customHeight="1">
      <c r="B16" s="569"/>
      <c r="C16" s="581" t="s">
        <v>529</v>
      </c>
      <c r="D16" s="581" t="s">
        <v>221</v>
      </c>
      <c r="E16" s="595">
        <v>25.9</v>
      </c>
      <c r="F16" s="610" t="s">
        <v>532</v>
      </c>
      <c r="G16" s="624">
        <v>25.9</v>
      </c>
      <c r="H16" s="633" t="s">
        <v>399</v>
      </c>
      <c r="I16" s="641">
        <v>372</v>
      </c>
      <c r="J16" s="641">
        <v>160500</v>
      </c>
      <c r="K16" s="641">
        <v>120375</v>
      </c>
      <c r="L16" s="641">
        <v>20062</v>
      </c>
      <c r="M16" s="641">
        <v>14043</v>
      </c>
      <c r="N16" s="657">
        <v>6020</v>
      </c>
    </row>
    <row r="17" spans="2:17" ht="39.75" customHeight="1">
      <c r="B17" s="569"/>
      <c r="C17" s="582" t="s">
        <v>225</v>
      </c>
      <c r="D17" s="582" t="s">
        <v>533</v>
      </c>
      <c r="E17" s="596">
        <v>12.1</v>
      </c>
      <c r="F17" s="607" t="s">
        <v>171</v>
      </c>
      <c r="G17" s="625">
        <v>680</v>
      </c>
      <c r="H17" s="631" t="s">
        <v>86</v>
      </c>
      <c r="I17" s="643">
        <v>154</v>
      </c>
      <c r="J17" s="643">
        <v>192000</v>
      </c>
      <c r="K17" s="643">
        <v>144000</v>
      </c>
      <c r="L17" s="643">
        <v>24000</v>
      </c>
      <c r="M17" s="643">
        <v>16800</v>
      </c>
      <c r="N17" s="659">
        <v>7200</v>
      </c>
    </row>
    <row r="18" spans="2:17" ht="39.75" customHeight="1">
      <c r="B18" s="569"/>
      <c r="C18" s="582" t="s">
        <v>70</v>
      </c>
      <c r="D18" s="582" t="s">
        <v>534</v>
      </c>
      <c r="E18" s="596">
        <v>24</v>
      </c>
      <c r="F18" s="611" t="s">
        <v>536</v>
      </c>
      <c r="G18" s="626" t="s">
        <v>416</v>
      </c>
      <c r="H18" s="631" t="s">
        <v>399</v>
      </c>
      <c r="I18" s="643" t="s">
        <v>537</v>
      </c>
      <c r="J18" s="643">
        <v>1213000</v>
      </c>
      <c r="K18" s="643">
        <v>909750</v>
      </c>
      <c r="L18" s="643">
        <v>184831</v>
      </c>
      <c r="M18" s="643">
        <v>101502</v>
      </c>
      <c r="N18" s="659">
        <v>16917</v>
      </c>
    </row>
    <row r="19" spans="2:17" ht="39.75" customHeight="1">
      <c r="B19" s="569"/>
      <c r="C19" s="583" t="s">
        <v>538</v>
      </c>
      <c r="D19" s="582" t="s">
        <v>470</v>
      </c>
      <c r="E19" s="596">
        <v>81.3</v>
      </c>
      <c r="F19" s="607" t="s">
        <v>381</v>
      </c>
      <c r="G19" s="625">
        <v>81.3</v>
      </c>
      <c r="H19" s="631" t="s">
        <v>399</v>
      </c>
      <c r="I19" s="643">
        <v>23</v>
      </c>
      <c r="J19" s="643">
        <v>1148285</v>
      </c>
      <c r="K19" s="643">
        <f>J19*0.75</f>
        <v>861213.75</v>
      </c>
      <c r="L19" s="643">
        <f>J19*0.145</f>
        <v>166501.32499999998</v>
      </c>
      <c r="M19" s="643">
        <f>J19*0.105</f>
        <v>120569.92499999999</v>
      </c>
      <c r="N19" s="660" t="s">
        <v>539</v>
      </c>
    </row>
    <row r="20" spans="2:17" ht="39.75" customHeight="1">
      <c r="B20" s="570"/>
      <c r="C20" s="584" t="s">
        <v>463</v>
      </c>
      <c r="D20" s="579" t="s">
        <v>97</v>
      </c>
      <c r="E20" s="597">
        <v>60.8</v>
      </c>
      <c r="F20" s="612" t="s">
        <v>536</v>
      </c>
      <c r="G20" s="627" t="s">
        <v>484</v>
      </c>
      <c r="H20" s="635" t="s">
        <v>399</v>
      </c>
      <c r="I20" s="644">
        <v>793</v>
      </c>
      <c r="J20" s="644">
        <v>2413847</v>
      </c>
      <c r="K20" s="644">
        <f>J20*0.75</f>
        <v>1810385.25</v>
      </c>
      <c r="L20" s="644">
        <f>J20*0.145</f>
        <v>350007.815</v>
      </c>
      <c r="M20" s="644">
        <f>J20*0.09</f>
        <v>217246.23</v>
      </c>
      <c r="N20" s="655">
        <f>J20*0.015</f>
        <v>36207.705000000002</v>
      </c>
      <c r="Q20" s="566"/>
    </row>
    <row r="21" spans="2:17" ht="42.75" customHeight="1">
      <c r="B21" s="826" t="s">
        <v>540</v>
      </c>
      <c r="C21" s="827"/>
      <c r="D21" s="580"/>
      <c r="E21" s="594"/>
      <c r="F21" s="608"/>
      <c r="G21" s="620"/>
      <c r="H21" s="590"/>
      <c r="I21" s="640"/>
      <c r="J21" s="640">
        <f>SUM(J22:J31)</f>
        <v>12152766</v>
      </c>
      <c r="K21" s="640">
        <f>SUM(K22:K31)</f>
        <v>9721532</v>
      </c>
      <c r="L21" s="640">
        <f>SUM(L22:L31)</f>
        <v>1254987</v>
      </c>
      <c r="M21" s="640">
        <f>SUM(M22:M31)</f>
        <v>1141892</v>
      </c>
      <c r="N21" s="656">
        <f>SUM(N22:N31)</f>
        <v>34355</v>
      </c>
    </row>
    <row r="22" spans="2:17" ht="20.25" customHeight="1">
      <c r="B22" s="569"/>
      <c r="C22" s="793" t="s">
        <v>240</v>
      </c>
      <c r="D22" s="793" t="s">
        <v>396</v>
      </c>
      <c r="E22" s="809">
        <v>379</v>
      </c>
      <c r="F22" s="607" t="s">
        <v>541</v>
      </c>
      <c r="G22" s="828" t="s">
        <v>542</v>
      </c>
      <c r="H22" s="828"/>
      <c r="I22" s="812" t="s">
        <v>140</v>
      </c>
      <c r="J22" s="799">
        <v>8062398</v>
      </c>
      <c r="K22" s="799">
        <v>6449918</v>
      </c>
      <c r="L22" s="799">
        <v>806240</v>
      </c>
      <c r="M22" s="799">
        <v>806240</v>
      </c>
      <c r="N22" s="790">
        <v>0</v>
      </c>
    </row>
    <row r="23" spans="2:17" ht="17.25" customHeight="1">
      <c r="B23" s="569"/>
      <c r="C23" s="794"/>
      <c r="D23" s="794"/>
      <c r="E23" s="810"/>
      <c r="F23" s="608" t="s">
        <v>543</v>
      </c>
      <c r="G23" s="829" t="s">
        <v>542</v>
      </c>
      <c r="H23" s="829"/>
      <c r="I23" s="813"/>
      <c r="J23" s="800"/>
      <c r="K23" s="800"/>
      <c r="L23" s="800"/>
      <c r="M23" s="800"/>
      <c r="N23" s="791"/>
    </row>
    <row r="24" spans="2:17" ht="17.25" customHeight="1">
      <c r="B24" s="569"/>
      <c r="C24" s="808"/>
      <c r="D24" s="808"/>
      <c r="E24" s="811"/>
      <c r="F24" s="609" t="s">
        <v>283</v>
      </c>
      <c r="G24" s="621">
        <v>8018</v>
      </c>
      <c r="H24" s="632" t="s">
        <v>86</v>
      </c>
      <c r="I24" s="814"/>
      <c r="J24" s="803"/>
      <c r="K24" s="803"/>
      <c r="L24" s="803"/>
      <c r="M24" s="803"/>
      <c r="N24" s="792"/>
    </row>
    <row r="25" spans="2:17" ht="33.75">
      <c r="B25" s="569"/>
      <c r="C25" s="585" t="s">
        <v>544</v>
      </c>
      <c r="D25" s="585" t="s">
        <v>62</v>
      </c>
      <c r="E25" s="600">
        <v>21.9</v>
      </c>
      <c r="F25" s="609" t="s">
        <v>210</v>
      </c>
      <c r="G25" s="830" t="s">
        <v>481</v>
      </c>
      <c r="H25" s="830"/>
      <c r="I25" s="648">
        <v>165</v>
      </c>
      <c r="J25" s="648">
        <v>153268</v>
      </c>
      <c r="K25" s="648">
        <v>121934</v>
      </c>
      <c r="L25" s="648">
        <v>15666</v>
      </c>
      <c r="M25" s="648">
        <v>14458</v>
      </c>
      <c r="N25" s="661">
        <v>1210</v>
      </c>
    </row>
    <row r="26" spans="2:17" ht="40.5" customHeight="1">
      <c r="B26" s="569"/>
      <c r="C26" s="581" t="s">
        <v>545</v>
      </c>
      <c r="D26" s="581" t="s">
        <v>546</v>
      </c>
      <c r="E26" s="595">
        <v>77.7</v>
      </c>
      <c r="F26" s="610" t="s">
        <v>547</v>
      </c>
      <c r="G26" s="624">
        <v>77.7</v>
      </c>
      <c r="H26" s="633" t="s">
        <v>399</v>
      </c>
      <c r="I26" s="641">
        <v>519</v>
      </c>
      <c r="J26" s="641">
        <v>764200</v>
      </c>
      <c r="K26" s="641">
        <v>611360</v>
      </c>
      <c r="L26" s="641">
        <v>84062</v>
      </c>
      <c r="M26" s="641">
        <v>57315</v>
      </c>
      <c r="N26" s="657">
        <v>11463</v>
      </c>
    </row>
    <row r="27" spans="2:17" ht="40.5" customHeight="1">
      <c r="B27" s="569"/>
      <c r="C27" s="581" t="s">
        <v>502</v>
      </c>
      <c r="D27" s="581" t="s">
        <v>546</v>
      </c>
      <c r="E27" s="595">
        <v>32.5</v>
      </c>
      <c r="F27" s="610" t="s">
        <v>547</v>
      </c>
      <c r="G27" s="624">
        <v>32.5</v>
      </c>
      <c r="H27" s="633" t="s">
        <v>399</v>
      </c>
      <c r="I27" s="641">
        <v>430</v>
      </c>
      <c r="J27" s="641">
        <v>350500</v>
      </c>
      <c r="K27" s="641">
        <v>280400</v>
      </c>
      <c r="L27" s="641">
        <v>38555</v>
      </c>
      <c r="M27" s="641">
        <v>26288</v>
      </c>
      <c r="N27" s="657">
        <v>5257</v>
      </c>
    </row>
    <row r="28" spans="2:17" ht="40.5" customHeight="1">
      <c r="B28" s="569"/>
      <c r="C28" s="581" t="s">
        <v>548</v>
      </c>
      <c r="D28" s="581" t="s">
        <v>549</v>
      </c>
      <c r="E28" s="595">
        <v>23.7</v>
      </c>
      <c r="F28" s="610" t="s">
        <v>547</v>
      </c>
      <c r="G28" s="624">
        <v>23.7</v>
      </c>
      <c r="H28" s="633" t="s">
        <v>399</v>
      </c>
      <c r="I28" s="641">
        <v>232</v>
      </c>
      <c r="J28" s="641">
        <v>305000</v>
      </c>
      <c r="K28" s="641">
        <v>244000</v>
      </c>
      <c r="L28" s="641">
        <v>33550</v>
      </c>
      <c r="M28" s="641">
        <v>22875</v>
      </c>
      <c r="N28" s="657">
        <v>4575</v>
      </c>
    </row>
    <row r="29" spans="2:17" ht="40.5" customHeight="1">
      <c r="B29" s="569"/>
      <c r="C29" s="581" t="s">
        <v>407</v>
      </c>
      <c r="D29" s="581" t="s">
        <v>551</v>
      </c>
      <c r="E29" s="595">
        <v>51</v>
      </c>
      <c r="F29" s="610" t="s">
        <v>547</v>
      </c>
      <c r="G29" s="624">
        <v>51</v>
      </c>
      <c r="H29" s="633" t="s">
        <v>399</v>
      </c>
      <c r="I29" s="641">
        <v>253</v>
      </c>
      <c r="J29" s="641">
        <v>518000</v>
      </c>
      <c r="K29" s="641">
        <v>414400</v>
      </c>
      <c r="L29" s="641">
        <v>56980</v>
      </c>
      <c r="M29" s="641">
        <v>38850</v>
      </c>
      <c r="N29" s="657">
        <v>7770</v>
      </c>
    </row>
    <row r="30" spans="2:17" ht="40.5" customHeight="1">
      <c r="B30" s="569"/>
      <c r="C30" s="581" t="s">
        <v>552</v>
      </c>
      <c r="D30" s="581" t="s">
        <v>553</v>
      </c>
      <c r="E30" s="601" t="s">
        <v>140</v>
      </c>
      <c r="F30" s="610" t="s">
        <v>554</v>
      </c>
      <c r="G30" s="624">
        <v>2291.5</v>
      </c>
      <c r="H30" s="633" t="s">
        <v>86</v>
      </c>
      <c r="I30" s="642" t="s">
        <v>140</v>
      </c>
      <c r="J30" s="641">
        <v>272000</v>
      </c>
      <c r="K30" s="641">
        <v>217600</v>
      </c>
      <c r="L30" s="641">
        <v>29920</v>
      </c>
      <c r="M30" s="641">
        <v>20400</v>
      </c>
      <c r="N30" s="657">
        <v>4080</v>
      </c>
    </row>
    <row r="31" spans="2:17" ht="40.5" customHeight="1">
      <c r="B31" s="569"/>
      <c r="C31" s="584" t="s">
        <v>555</v>
      </c>
      <c r="D31" s="581" t="s">
        <v>556</v>
      </c>
      <c r="E31" s="595">
        <v>110</v>
      </c>
      <c r="F31" s="613" t="s">
        <v>547</v>
      </c>
      <c r="G31" s="628">
        <v>110</v>
      </c>
      <c r="H31" s="633" t="s">
        <v>399</v>
      </c>
      <c r="I31" s="641">
        <v>44</v>
      </c>
      <c r="J31" s="641">
        <v>1727400</v>
      </c>
      <c r="K31" s="641">
        <f>J31*0.8</f>
        <v>1381920</v>
      </c>
      <c r="L31" s="641">
        <f>J31*0.11</f>
        <v>190014</v>
      </c>
      <c r="M31" s="641">
        <f>J31*0.09</f>
        <v>155466</v>
      </c>
      <c r="N31" s="662" t="s">
        <v>539</v>
      </c>
    </row>
    <row r="32" spans="2:17" s="567" customFormat="1" ht="40.5" customHeight="1">
      <c r="B32" s="822" t="s">
        <v>558</v>
      </c>
      <c r="C32" s="831"/>
      <c r="D32" s="587"/>
      <c r="E32" s="602"/>
      <c r="F32" s="614"/>
      <c r="G32" s="614"/>
      <c r="H32" s="614"/>
      <c r="I32" s="647"/>
      <c r="J32" s="647">
        <f>SUM(J33:J48)</f>
        <v>906167</v>
      </c>
      <c r="K32" s="647">
        <f>SUM(K33:K48)</f>
        <v>658023</v>
      </c>
      <c r="L32" s="647">
        <f>SUM(L33:L48)</f>
        <v>119444.5</v>
      </c>
      <c r="M32" s="647">
        <f>SUM(M33:M48)</f>
        <v>125759.5</v>
      </c>
      <c r="N32" s="663">
        <f>SUM(N33:N44)</f>
        <v>0</v>
      </c>
    </row>
    <row r="33" spans="2:14" s="567" customFormat="1" ht="40.5" customHeight="1">
      <c r="B33" s="571"/>
      <c r="C33" s="585" t="s">
        <v>46</v>
      </c>
      <c r="D33" s="585" t="s">
        <v>559</v>
      </c>
      <c r="E33" s="599" t="s">
        <v>47</v>
      </c>
      <c r="F33" s="609" t="s">
        <v>560</v>
      </c>
      <c r="G33" s="621">
        <v>814</v>
      </c>
      <c r="H33" s="632" t="s">
        <v>86</v>
      </c>
      <c r="I33" s="649" t="s">
        <v>47</v>
      </c>
      <c r="J33" s="648">
        <v>89900</v>
      </c>
      <c r="K33" s="648">
        <v>65175</v>
      </c>
      <c r="L33" s="648">
        <v>10862</v>
      </c>
      <c r="M33" s="648">
        <v>10863</v>
      </c>
      <c r="N33" s="661">
        <v>0</v>
      </c>
    </row>
    <row r="34" spans="2:14" s="567" customFormat="1" ht="40.5" customHeight="1">
      <c r="B34" s="572"/>
      <c r="C34" s="581" t="s">
        <v>17</v>
      </c>
      <c r="D34" s="581" t="s">
        <v>561</v>
      </c>
      <c r="E34" s="603" t="s">
        <v>47</v>
      </c>
      <c r="F34" s="610" t="s">
        <v>560</v>
      </c>
      <c r="G34" s="622">
        <v>1672</v>
      </c>
      <c r="H34" s="633" t="s">
        <v>86</v>
      </c>
      <c r="I34" s="650" t="s">
        <v>47</v>
      </c>
      <c r="J34" s="641">
        <v>43000</v>
      </c>
      <c r="K34" s="641">
        <f>J34*0.55</f>
        <v>23650.000000000004</v>
      </c>
      <c r="L34" s="641">
        <f>J34*0.225</f>
        <v>9675</v>
      </c>
      <c r="M34" s="641">
        <f>J34*0.225</f>
        <v>9675</v>
      </c>
      <c r="N34" s="657">
        <v>0</v>
      </c>
    </row>
    <row r="35" spans="2:14" s="567" customFormat="1" ht="39" customHeight="1">
      <c r="B35" s="572"/>
      <c r="C35" s="581" t="s">
        <v>562</v>
      </c>
      <c r="D35" s="581" t="s">
        <v>563</v>
      </c>
      <c r="E35" s="603" t="s">
        <v>47</v>
      </c>
      <c r="F35" s="610" t="s">
        <v>560</v>
      </c>
      <c r="G35" s="622">
        <v>1782</v>
      </c>
      <c r="H35" s="633" t="s">
        <v>86</v>
      </c>
      <c r="I35" s="650" t="s">
        <v>47</v>
      </c>
      <c r="J35" s="641">
        <v>32700</v>
      </c>
      <c r="K35" s="641">
        <f>J35*0.55</f>
        <v>17985</v>
      </c>
      <c r="L35" s="641">
        <f>J35*0.225</f>
        <v>7357.5</v>
      </c>
      <c r="M35" s="641">
        <f>J35*0.225</f>
        <v>7357.5</v>
      </c>
      <c r="N35" s="657">
        <v>0</v>
      </c>
    </row>
    <row r="36" spans="2:14" s="567" customFormat="1" ht="39" customHeight="1">
      <c r="B36" s="572"/>
      <c r="C36" s="581" t="s">
        <v>564</v>
      </c>
      <c r="D36" s="581" t="s">
        <v>565</v>
      </c>
      <c r="E36" s="603" t="s">
        <v>47</v>
      </c>
      <c r="F36" s="610" t="s">
        <v>560</v>
      </c>
      <c r="G36" s="622">
        <v>1507</v>
      </c>
      <c r="H36" s="633" t="s">
        <v>86</v>
      </c>
      <c r="I36" s="650" t="s">
        <v>47</v>
      </c>
      <c r="J36" s="641">
        <v>46800</v>
      </c>
      <c r="K36" s="641">
        <v>35100</v>
      </c>
      <c r="L36" s="641">
        <v>5850</v>
      </c>
      <c r="M36" s="641">
        <v>5850</v>
      </c>
      <c r="N36" s="657">
        <v>0</v>
      </c>
    </row>
    <row r="37" spans="2:14" s="567" customFormat="1" ht="39" customHeight="1">
      <c r="B37" s="572"/>
      <c r="C37" s="581" t="s">
        <v>566</v>
      </c>
      <c r="D37" s="581" t="s">
        <v>567</v>
      </c>
      <c r="E37" s="603" t="s">
        <v>47</v>
      </c>
      <c r="F37" s="610" t="s">
        <v>560</v>
      </c>
      <c r="G37" s="622">
        <v>813</v>
      </c>
      <c r="H37" s="633" t="s">
        <v>86</v>
      </c>
      <c r="I37" s="650" t="s">
        <v>47</v>
      </c>
      <c r="J37" s="641">
        <v>35000</v>
      </c>
      <c r="K37" s="641">
        <v>28000</v>
      </c>
      <c r="L37" s="641">
        <v>3850</v>
      </c>
      <c r="M37" s="641">
        <v>3150</v>
      </c>
      <c r="N37" s="657">
        <v>0</v>
      </c>
    </row>
    <row r="38" spans="2:14" s="567" customFormat="1" ht="39" customHeight="1">
      <c r="B38" s="572"/>
      <c r="C38" s="581" t="s">
        <v>568</v>
      </c>
      <c r="D38" s="581" t="s">
        <v>569</v>
      </c>
      <c r="E38" s="603" t="s">
        <v>47</v>
      </c>
      <c r="F38" s="610" t="s">
        <v>560</v>
      </c>
      <c r="G38" s="622">
        <v>581</v>
      </c>
      <c r="H38" s="633" t="s">
        <v>86</v>
      </c>
      <c r="I38" s="650" t="s">
        <v>47</v>
      </c>
      <c r="J38" s="641">
        <v>24000</v>
      </c>
      <c r="K38" s="641">
        <v>19200</v>
      </c>
      <c r="L38" s="641">
        <v>2640</v>
      </c>
      <c r="M38" s="641">
        <v>2160</v>
      </c>
      <c r="N38" s="657">
        <v>0</v>
      </c>
    </row>
    <row r="39" spans="2:14" s="567" customFormat="1" ht="39" customHeight="1">
      <c r="B39" s="572"/>
      <c r="C39" s="582" t="s">
        <v>307</v>
      </c>
      <c r="D39" s="582" t="s">
        <v>550</v>
      </c>
      <c r="E39" s="598" t="s">
        <v>47</v>
      </c>
      <c r="F39" s="607" t="s">
        <v>560</v>
      </c>
      <c r="G39" s="619">
        <v>482</v>
      </c>
      <c r="H39" s="631" t="s">
        <v>86</v>
      </c>
      <c r="I39" s="651" t="s">
        <v>47</v>
      </c>
      <c r="J39" s="645">
        <v>23000</v>
      </c>
      <c r="K39" s="645">
        <v>18400</v>
      </c>
      <c r="L39" s="645">
        <v>2530</v>
      </c>
      <c r="M39" s="645">
        <v>2070</v>
      </c>
      <c r="N39" s="659">
        <v>0</v>
      </c>
    </row>
    <row r="40" spans="2:14" s="567" customFormat="1" ht="39" customHeight="1">
      <c r="B40" s="572"/>
      <c r="C40" s="581" t="s">
        <v>245</v>
      </c>
      <c r="D40" s="581" t="s">
        <v>570</v>
      </c>
      <c r="E40" s="603" t="s">
        <v>47</v>
      </c>
      <c r="F40" s="610" t="s">
        <v>571</v>
      </c>
      <c r="G40" s="622">
        <v>4800</v>
      </c>
      <c r="H40" s="633" t="s">
        <v>86</v>
      </c>
      <c r="I40" s="650" t="s">
        <v>47</v>
      </c>
      <c r="J40" s="642">
        <v>292200</v>
      </c>
      <c r="K40" s="642">
        <v>194860</v>
      </c>
      <c r="L40" s="642">
        <v>48700</v>
      </c>
      <c r="M40" s="642">
        <v>48700</v>
      </c>
      <c r="N40" s="662" t="s">
        <v>47</v>
      </c>
    </row>
    <row r="41" spans="2:14" s="567" customFormat="1" ht="39" customHeight="1">
      <c r="B41" s="572"/>
      <c r="C41" s="582" t="s">
        <v>572</v>
      </c>
      <c r="D41" s="582" t="s">
        <v>573</v>
      </c>
      <c r="E41" s="598" t="s">
        <v>47</v>
      </c>
      <c r="F41" s="607" t="s">
        <v>560</v>
      </c>
      <c r="G41" s="619">
        <v>920</v>
      </c>
      <c r="H41" s="631" t="s">
        <v>86</v>
      </c>
      <c r="I41" s="651" t="s">
        <v>47</v>
      </c>
      <c r="J41" s="645">
        <v>34000</v>
      </c>
      <c r="K41" s="645">
        <v>27200</v>
      </c>
      <c r="L41" s="645">
        <v>3740</v>
      </c>
      <c r="M41" s="645">
        <v>3060</v>
      </c>
      <c r="N41" s="664" t="s">
        <v>47</v>
      </c>
    </row>
    <row r="42" spans="2:14" s="567" customFormat="1" ht="39" customHeight="1">
      <c r="B42" s="572"/>
      <c r="C42" s="582" t="s">
        <v>574</v>
      </c>
      <c r="D42" s="582" t="s">
        <v>557</v>
      </c>
      <c r="E42" s="598" t="s">
        <v>47</v>
      </c>
      <c r="F42" s="607" t="s">
        <v>560</v>
      </c>
      <c r="G42" s="619">
        <v>1101</v>
      </c>
      <c r="H42" s="631" t="s">
        <v>86</v>
      </c>
      <c r="I42" s="651" t="s">
        <v>47</v>
      </c>
      <c r="J42" s="645">
        <v>47000</v>
      </c>
      <c r="K42" s="645">
        <v>37600</v>
      </c>
      <c r="L42" s="645">
        <v>5170</v>
      </c>
      <c r="M42" s="645">
        <v>4230</v>
      </c>
      <c r="N42" s="664" t="s">
        <v>47</v>
      </c>
    </row>
    <row r="43" spans="2:14" s="567" customFormat="1" ht="39" customHeight="1">
      <c r="B43" s="572"/>
      <c r="C43" s="582" t="s">
        <v>575</v>
      </c>
      <c r="D43" s="582" t="s">
        <v>254</v>
      </c>
      <c r="E43" s="598" t="s">
        <v>47</v>
      </c>
      <c r="F43" s="607" t="s">
        <v>560</v>
      </c>
      <c r="G43" s="619">
        <v>2133</v>
      </c>
      <c r="H43" s="631" t="s">
        <v>86</v>
      </c>
      <c r="I43" s="651" t="s">
        <v>47</v>
      </c>
      <c r="J43" s="645">
        <v>68000</v>
      </c>
      <c r="K43" s="645">
        <v>54400</v>
      </c>
      <c r="L43" s="645">
        <v>7480</v>
      </c>
      <c r="M43" s="645">
        <v>6120</v>
      </c>
      <c r="N43" s="664" t="s">
        <v>47</v>
      </c>
    </row>
    <row r="44" spans="2:14" s="567" customFormat="1" ht="39" customHeight="1">
      <c r="B44" s="572"/>
      <c r="C44" s="582" t="s">
        <v>576</v>
      </c>
      <c r="D44" s="582" t="s">
        <v>170</v>
      </c>
      <c r="E44" s="598" t="s">
        <v>47</v>
      </c>
      <c r="F44" s="607" t="s">
        <v>560</v>
      </c>
      <c r="G44" s="619">
        <v>619</v>
      </c>
      <c r="H44" s="631" t="s">
        <v>86</v>
      </c>
      <c r="I44" s="651" t="s">
        <v>47</v>
      </c>
      <c r="J44" s="645">
        <v>36000</v>
      </c>
      <c r="K44" s="645">
        <v>28800</v>
      </c>
      <c r="L44" s="645">
        <v>3960</v>
      </c>
      <c r="M44" s="645">
        <v>3240</v>
      </c>
      <c r="N44" s="664" t="s">
        <v>47</v>
      </c>
    </row>
    <row r="45" spans="2:14" s="567" customFormat="1" ht="39" customHeight="1">
      <c r="B45" s="572"/>
      <c r="C45" s="582" t="s">
        <v>576</v>
      </c>
      <c r="D45" s="582" t="s">
        <v>577</v>
      </c>
      <c r="E45" s="598" t="s">
        <v>47</v>
      </c>
      <c r="F45" s="607" t="s">
        <v>560</v>
      </c>
      <c r="G45" s="619">
        <v>1432</v>
      </c>
      <c r="H45" s="631" t="s">
        <v>86</v>
      </c>
      <c r="I45" s="651" t="s">
        <v>47</v>
      </c>
      <c r="J45" s="645">
        <v>27000</v>
      </c>
      <c r="K45" s="645">
        <v>21600</v>
      </c>
      <c r="L45" s="645">
        <v>2970</v>
      </c>
      <c r="M45" s="645">
        <v>2430</v>
      </c>
      <c r="N45" s="664" t="s">
        <v>47</v>
      </c>
    </row>
    <row r="46" spans="2:14" s="567" customFormat="1" ht="39" customHeight="1">
      <c r="B46" s="572"/>
      <c r="C46" s="582" t="s">
        <v>578</v>
      </c>
      <c r="D46" s="582" t="s">
        <v>577</v>
      </c>
      <c r="E46" s="598" t="s">
        <v>47</v>
      </c>
      <c r="F46" s="607" t="s">
        <v>560</v>
      </c>
      <c r="G46" s="619">
        <v>496</v>
      </c>
      <c r="H46" s="631" t="s">
        <v>86</v>
      </c>
      <c r="I46" s="651" t="s">
        <v>47</v>
      </c>
      <c r="J46" s="645">
        <v>23000</v>
      </c>
      <c r="K46" s="645">
        <v>18400</v>
      </c>
      <c r="L46" s="645">
        <v>2530</v>
      </c>
      <c r="M46" s="645">
        <v>2070</v>
      </c>
      <c r="N46" s="664" t="s">
        <v>47</v>
      </c>
    </row>
    <row r="47" spans="2:14" s="567" customFormat="1" ht="39" customHeight="1">
      <c r="B47" s="572"/>
      <c r="C47" s="582" t="s">
        <v>460</v>
      </c>
      <c r="D47" s="582" t="s">
        <v>579</v>
      </c>
      <c r="E47" s="598" t="s">
        <v>47</v>
      </c>
      <c r="F47" s="607" t="s">
        <v>571</v>
      </c>
      <c r="G47" s="619">
        <v>855</v>
      </c>
      <c r="H47" s="631" t="s">
        <v>86</v>
      </c>
      <c r="I47" s="651" t="s">
        <v>47</v>
      </c>
      <c r="J47" s="645">
        <v>19367</v>
      </c>
      <c r="K47" s="645">
        <v>15493</v>
      </c>
      <c r="L47" s="645">
        <v>2130</v>
      </c>
      <c r="M47" s="645">
        <v>1744</v>
      </c>
      <c r="N47" s="664" t="s">
        <v>47</v>
      </c>
    </row>
    <row r="48" spans="2:14" s="567" customFormat="1" ht="39" customHeight="1">
      <c r="B48" s="572"/>
      <c r="C48" s="581" t="s">
        <v>580</v>
      </c>
      <c r="D48" s="581" t="s">
        <v>510</v>
      </c>
      <c r="E48" s="603">
        <v>18</v>
      </c>
      <c r="F48" s="610" t="s">
        <v>509</v>
      </c>
      <c r="G48" s="622">
        <v>2231</v>
      </c>
      <c r="H48" s="633" t="s">
        <v>86</v>
      </c>
      <c r="I48" s="650" t="s">
        <v>47</v>
      </c>
      <c r="J48" s="642">
        <v>65200</v>
      </c>
      <c r="K48" s="642">
        <f>J48*0.8</f>
        <v>52160</v>
      </c>
      <c r="L48" s="642">
        <v>0</v>
      </c>
      <c r="M48" s="642">
        <f>J48*0.2</f>
        <v>13040</v>
      </c>
      <c r="N48" s="662"/>
    </row>
    <row r="49" spans="2:14" s="567" customFormat="1" ht="39" customHeight="1">
      <c r="B49" s="572"/>
      <c r="C49" s="581" t="s">
        <v>581</v>
      </c>
      <c r="D49" s="581" t="s">
        <v>515</v>
      </c>
      <c r="E49" s="603" t="s">
        <v>47</v>
      </c>
      <c r="F49" s="610" t="s">
        <v>318</v>
      </c>
      <c r="G49" s="622">
        <v>4114</v>
      </c>
      <c r="H49" s="633" t="s">
        <v>86</v>
      </c>
      <c r="I49" s="650" t="s">
        <v>47</v>
      </c>
      <c r="J49" s="642">
        <v>138550</v>
      </c>
      <c r="K49" s="642">
        <f>J49*0.8</f>
        <v>110840</v>
      </c>
      <c r="L49" s="642">
        <f>J49*0.1</f>
        <v>13855</v>
      </c>
      <c r="M49" s="642">
        <f>J49*0.1</f>
        <v>13855</v>
      </c>
      <c r="N49" s="662"/>
    </row>
    <row r="50" spans="2:14" s="567" customFormat="1" ht="39" customHeight="1">
      <c r="B50" s="572"/>
      <c r="C50" s="581" t="s">
        <v>531</v>
      </c>
      <c r="D50" s="581" t="s">
        <v>582</v>
      </c>
      <c r="E50" s="603" t="s">
        <v>47</v>
      </c>
      <c r="F50" s="610" t="s">
        <v>318</v>
      </c>
      <c r="G50" s="622">
        <v>6396</v>
      </c>
      <c r="H50" s="633" t="s">
        <v>86</v>
      </c>
      <c r="I50" s="650" t="s">
        <v>47</v>
      </c>
      <c r="J50" s="642">
        <v>272000</v>
      </c>
      <c r="K50" s="642">
        <f>J50*0.8</f>
        <v>217600</v>
      </c>
      <c r="L50" s="642">
        <f>J50*0.1</f>
        <v>27200</v>
      </c>
      <c r="M50" s="642">
        <f>J50*0.1</f>
        <v>27200</v>
      </c>
      <c r="N50" s="662"/>
    </row>
    <row r="51" spans="2:14" s="567" customFormat="1" ht="39" customHeight="1">
      <c r="B51" s="822" t="s">
        <v>406</v>
      </c>
      <c r="C51" s="823"/>
      <c r="D51" s="588"/>
      <c r="E51" s="604"/>
      <c r="F51" s="576"/>
      <c r="G51" s="576"/>
      <c r="H51" s="576"/>
      <c r="I51" s="646"/>
      <c r="J51" s="646">
        <f>SUM(J52:J77)</f>
        <v>2582050</v>
      </c>
      <c r="K51" s="646">
        <f>SUM(K52:K77)</f>
        <v>1833554</v>
      </c>
      <c r="L51" s="646">
        <f>SUM(L52:L77)</f>
        <v>374248</v>
      </c>
      <c r="M51" s="646">
        <f>SUM(M52:M77)</f>
        <v>370169</v>
      </c>
      <c r="N51" s="665">
        <f>SUM(N52:N77)</f>
        <v>4079</v>
      </c>
    </row>
    <row r="52" spans="2:14" ht="39" customHeight="1">
      <c r="B52" s="569"/>
      <c r="C52" s="793" t="s">
        <v>12</v>
      </c>
      <c r="D52" s="793" t="s">
        <v>324</v>
      </c>
      <c r="E52" s="796" t="s">
        <v>47</v>
      </c>
      <c r="F52" s="607" t="s">
        <v>521</v>
      </c>
      <c r="G52" s="619">
        <v>520</v>
      </c>
      <c r="H52" s="631" t="s">
        <v>86</v>
      </c>
      <c r="I52" s="799" t="s">
        <v>47</v>
      </c>
      <c r="J52" s="799">
        <v>411000</v>
      </c>
      <c r="K52" s="799">
        <v>308250</v>
      </c>
      <c r="L52" s="799">
        <v>51375</v>
      </c>
      <c r="M52" s="799">
        <v>49500</v>
      </c>
      <c r="N52" s="790">
        <v>1875</v>
      </c>
    </row>
    <row r="53" spans="2:14" ht="39" customHeight="1">
      <c r="B53" s="569"/>
      <c r="C53" s="794"/>
      <c r="D53" s="794"/>
      <c r="E53" s="797"/>
      <c r="F53" s="608" t="s">
        <v>560</v>
      </c>
      <c r="G53" s="620">
        <v>420</v>
      </c>
      <c r="H53" s="590" t="s">
        <v>86</v>
      </c>
      <c r="I53" s="800"/>
      <c r="J53" s="800"/>
      <c r="K53" s="800"/>
      <c r="L53" s="800"/>
      <c r="M53" s="800"/>
      <c r="N53" s="791"/>
    </row>
    <row r="54" spans="2:14" ht="20.25" customHeight="1">
      <c r="B54" s="569"/>
      <c r="C54" s="794"/>
      <c r="D54" s="794"/>
      <c r="E54" s="797"/>
      <c r="F54" s="608" t="s">
        <v>153</v>
      </c>
      <c r="G54" s="620">
        <v>3803</v>
      </c>
      <c r="H54" s="590" t="s">
        <v>86</v>
      </c>
      <c r="I54" s="800"/>
      <c r="J54" s="800"/>
      <c r="K54" s="800"/>
      <c r="L54" s="800"/>
      <c r="M54" s="800"/>
      <c r="N54" s="791"/>
    </row>
    <row r="55" spans="2:14" ht="14.25" customHeight="1">
      <c r="B55" s="569"/>
      <c r="C55" s="794"/>
      <c r="D55" s="794"/>
      <c r="E55" s="797"/>
      <c r="F55" s="608" t="s">
        <v>150</v>
      </c>
      <c r="G55" s="590">
        <v>2</v>
      </c>
      <c r="H55" s="590" t="s">
        <v>583</v>
      </c>
      <c r="I55" s="800"/>
      <c r="J55" s="800"/>
      <c r="K55" s="800"/>
      <c r="L55" s="800"/>
      <c r="M55" s="800"/>
      <c r="N55" s="791"/>
    </row>
    <row r="56" spans="2:14" ht="14.25" customHeight="1">
      <c r="B56" s="569"/>
      <c r="C56" s="794"/>
      <c r="D56" s="794"/>
      <c r="E56" s="797"/>
      <c r="F56" s="608" t="s">
        <v>206</v>
      </c>
      <c r="G56" s="824" t="s">
        <v>514</v>
      </c>
      <c r="H56" s="824"/>
      <c r="I56" s="800"/>
      <c r="J56" s="800"/>
      <c r="K56" s="800"/>
      <c r="L56" s="800"/>
      <c r="M56" s="800"/>
      <c r="N56" s="791"/>
    </row>
    <row r="57" spans="2:14" ht="14.25" customHeight="1">
      <c r="B57" s="569"/>
      <c r="C57" s="794"/>
      <c r="D57" s="794"/>
      <c r="E57" s="797"/>
      <c r="F57" s="608" t="s">
        <v>535</v>
      </c>
      <c r="G57" s="620">
        <v>4670</v>
      </c>
      <c r="H57" s="578" t="s">
        <v>584</v>
      </c>
      <c r="I57" s="800"/>
      <c r="J57" s="800"/>
      <c r="K57" s="800"/>
      <c r="L57" s="800"/>
      <c r="M57" s="800"/>
      <c r="N57" s="791"/>
    </row>
    <row r="58" spans="2:14" ht="14.25" customHeight="1">
      <c r="B58" s="569"/>
      <c r="C58" s="808"/>
      <c r="D58" s="808"/>
      <c r="E58" s="821"/>
      <c r="F58" s="609" t="s">
        <v>585</v>
      </c>
      <c r="G58" s="825" t="s">
        <v>586</v>
      </c>
      <c r="H58" s="825"/>
      <c r="I58" s="803"/>
      <c r="J58" s="803"/>
      <c r="K58" s="803"/>
      <c r="L58" s="803"/>
      <c r="M58" s="803"/>
      <c r="N58" s="792"/>
    </row>
    <row r="59" spans="2:14" ht="14.25" customHeight="1">
      <c r="B59" s="569"/>
      <c r="C59" s="793" t="s">
        <v>199</v>
      </c>
      <c r="D59" s="793" t="s">
        <v>263</v>
      </c>
      <c r="E59" s="796" t="s">
        <v>47</v>
      </c>
      <c r="F59" s="607" t="s">
        <v>153</v>
      </c>
      <c r="G59" s="619">
        <v>2521</v>
      </c>
      <c r="H59" s="631" t="s">
        <v>86</v>
      </c>
      <c r="I59" s="799" t="s">
        <v>47</v>
      </c>
      <c r="J59" s="799">
        <v>935359</v>
      </c>
      <c r="K59" s="799">
        <v>701519</v>
      </c>
      <c r="L59" s="799">
        <v>116920</v>
      </c>
      <c r="M59" s="799">
        <v>114716</v>
      </c>
      <c r="N59" s="790">
        <v>2204</v>
      </c>
    </row>
    <row r="60" spans="2:14" ht="14.25" customHeight="1">
      <c r="B60" s="569"/>
      <c r="C60" s="794"/>
      <c r="D60" s="794"/>
      <c r="E60" s="797"/>
      <c r="F60" s="608" t="s">
        <v>560</v>
      </c>
      <c r="G60" s="620">
        <v>752</v>
      </c>
      <c r="H60" s="590" t="s">
        <v>86</v>
      </c>
      <c r="I60" s="800"/>
      <c r="J60" s="800"/>
      <c r="K60" s="800"/>
      <c r="L60" s="800"/>
      <c r="M60" s="800"/>
      <c r="N60" s="791"/>
    </row>
    <row r="61" spans="2:14" ht="14.25" customHeight="1">
      <c r="B61" s="569"/>
      <c r="C61" s="794"/>
      <c r="D61" s="794"/>
      <c r="E61" s="797"/>
      <c r="F61" s="590" t="s">
        <v>323</v>
      </c>
      <c r="G61" s="620">
        <v>1507</v>
      </c>
      <c r="H61" s="590" t="s">
        <v>86</v>
      </c>
      <c r="I61" s="800"/>
      <c r="J61" s="800"/>
      <c r="K61" s="800"/>
      <c r="L61" s="800"/>
      <c r="M61" s="800"/>
      <c r="N61" s="791"/>
    </row>
    <row r="62" spans="2:14" ht="14.25" customHeight="1">
      <c r="B62" s="569"/>
      <c r="C62" s="794"/>
      <c r="D62" s="794"/>
      <c r="E62" s="797"/>
      <c r="F62" s="608" t="s">
        <v>150</v>
      </c>
      <c r="G62" s="590">
        <v>29</v>
      </c>
      <c r="H62" s="590" t="s">
        <v>583</v>
      </c>
      <c r="I62" s="800"/>
      <c r="J62" s="800"/>
      <c r="K62" s="800"/>
      <c r="L62" s="800"/>
      <c r="M62" s="800"/>
      <c r="N62" s="791"/>
    </row>
    <row r="63" spans="2:14" ht="14.25" customHeight="1">
      <c r="B63" s="569"/>
      <c r="C63" s="794"/>
      <c r="D63" s="794"/>
      <c r="E63" s="797"/>
      <c r="F63" s="608" t="s">
        <v>206</v>
      </c>
      <c r="G63" s="824" t="s">
        <v>19</v>
      </c>
      <c r="H63" s="824"/>
      <c r="I63" s="800"/>
      <c r="J63" s="800"/>
      <c r="K63" s="800"/>
      <c r="L63" s="800"/>
      <c r="M63" s="800"/>
      <c r="N63" s="791"/>
    </row>
    <row r="64" spans="2:14" ht="14.25" customHeight="1">
      <c r="B64" s="569"/>
      <c r="C64" s="794"/>
      <c r="D64" s="794"/>
      <c r="E64" s="797"/>
      <c r="F64" s="608" t="s">
        <v>535</v>
      </c>
      <c r="G64" s="620">
        <v>5900</v>
      </c>
      <c r="H64" s="578" t="s">
        <v>584</v>
      </c>
      <c r="I64" s="800"/>
      <c r="J64" s="800"/>
      <c r="K64" s="800"/>
      <c r="L64" s="800"/>
      <c r="M64" s="800"/>
      <c r="N64" s="791"/>
    </row>
    <row r="65" spans="2:15" ht="14.25" customHeight="1">
      <c r="B65" s="573"/>
      <c r="C65" s="795"/>
      <c r="D65" s="795"/>
      <c r="E65" s="798"/>
      <c r="F65" s="615" t="s">
        <v>39</v>
      </c>
      <c r="G65" s="824" t="s">
        <v>465</v>
      </c>
      <c r="H65" s="824"/>
      <c r="I65" s="801"/>
      <c r="J65" s="801"/>
      <c r="K65" s="801"/>
      <c r="L65" s="801"/>
      <c r="M65" s="801"/>
      <c r="N65" s="802"/>
    </row>
    <row r="66" spans="2:15" ht="14.25" customHeight="1">
      <c r="B66" s="569"/>
      <c r="C66" s="793" t="s">
        <v>587</v>
      </c>
      <c r="D66" s="793" t="s">
        <v>588</v>
      </c>
      <c r="E66" s="796" t="s">
        <v>589</v>
      </c>
      <c r="F66" s="607" t="s">
        <v>590</v>
      </c>
      <c r="G66" s="619">
        <v>1142</v>
      </c>
      <c r="H66" s="631" t="s">
        <v>86</v>
      </c>
      <c r="I66" s="799" t="s">
        <v>47</v>
      </c>
      <c r="J66" s="799">
        <v>1235691</v>
      </c>
      <c r="K66" s="799">
        <v>823785</v>
      </c>
      <c r="L66" s="799">
        <v>205953</v>
      </c>
      <c r="M66" s="799">
        <v>205953</v>
      </c>
      <c r="N66" s="790" t="s">
        <v>47</v>
      </c>
    </row>
    <row r="67" spans="2:15" ht="14.25" customHeight="1">
      <c r="B67" s="569"/>
      <c r="C67" s="794"/>
      <c r="D67" s="794"/>
      <c r="E67" s="797"/>
      <c r="F67" s="608" t="s">
        <v>571</v>
      </c>
      <c r="G67" s="620">
        <v>4800</v>
      </c>
      <c r="H67" s="590" t="s">
        <v>86</v>
      </c>
      <c r="I67" s="800"/>
      <c r="J67" s="800"/>
      <c r="K67" s="800"/>
      <c r="L67" s="800"/>
      <c r="M67" s="800"/>
      <c r="N67" s="791"/>
    </row>
    <row r="68" spans="2:15" ht="14.25" customHeight="1">
      <c r="B68" s="569"/>
      <c r="C68" s="794"/>
      <c r="D68" s="794"/>
      <c r="E68" s="797"/>
      <c r="F68" s="608" t="s">
        <v>440</v>
      </c>
      <c r="G68" s="620">
        <v>2</v>
      </c>
      <c r="H68" s="590" t="s">
        <v>591</v>
      </c>
      <c r="I68" s="800"/>
      <c r="J68" s="800"/>
      <c r="K68" s="800"/>
      <c r="L68" s="800"/>
      <c r="M68" s="800"/>
      <c r="N68" s="791"/>
    </row>
    <row r="69" spans="2:15" ht="14.25" customHeight="1">
      <c r="B69" s="569"/>
      <c r="C69" s="794"/>
      <c r="D69" s="794"/>
      <c r="E69" s="797"/>
      <c r="F69" s="608" t="s">
        <v>592</v>
      </c>
      <c r="G69" s="620">
        <v>1635</v>
      </c>
      <c r="H69" s="590" t="s">
        <v>86</v>
      </c>
      <c r="I69" s="800"/>
      <c r="J69" s="800"/>
      <c r="K69" s="800"/>
      <c r="L69" s="800"/>
      <c r="M69" s="800"/>
      <c r="N69" s="791"/>
    </row>
    <row r="70" spans="2:15" ht="14.25" customHeight="1">
      <c r="B70" s="569"/>
      <c r="C70" s="794"/>
      <c r="D70" s="794"/>
      <c r="E70" s="797"/>
      <c r="F70" s="608" t="s">
        <v>11</v>
      </c>
      <c r="G70" s="620">
        <v>500</v>
      </c>
      <c r="H70" s="636" t="s">
        <v>584</v>
      </c>
      <c r="I70" s="800"/>
      <c r="J70" s="800"/>
      <c r="K70" s="800"/>
      <c r="L70" s="800"/>
      <c r="M70" s="800"/>
      <c r="N70" s="791"/>
    </row>
    <row r="71" spans="2:15" ht="14.25" customHeight="1">
      <c r="B71" s="569"/>
      <c r="C71" s="806"/>
      <c r="D71" s="806"/>
      <c r="E71" s="807"/>
      <c r="F71" s="616" t="s">
        <v>323</v>
      </c>
      <c r="G71" s="629">
        <v>4446</v>
      </c>
      <c r="H71" s="637" t="s">
        <v>86</v>
      </c>
      <c r="I71" s="804"/>
      <c r="J71" s="804"/>
      <c r="K71" s="804"/>
      <c r="L71" s="804"/>
      <c r="M71" s="804"/>
      <c r="N71" s="805"/>
    </row>
    <row r="72" spans="2:15" ht="14.25" hidden="1" customHeight="1">
      <c r="B72" s="574"/>
      <c r="C72" s="793"/>
      <c r="D72" s="793"/>
      <c r="E72" s="796"/>
      <c r="F72" s="607" t="s">
        <v>590</v>
      </c>
      <c r="G72" s="619"/>
      <c r="H72" s="631" t="s">
        <v>86</v>
      </c>
      <c r="I72" s="799" t="s">
        <v>47</v>
      </c>
      <c r="J72" s="799"/>
      <c r="K72" s="799"/>
      <c r="L72" s="799"/>
      <c r="M72" s="799"/>
      <c r="N72" s="790" t="s">
        <v>47</v>
      </c>
      <c r="O72" s="668"/>
    </row>
    <row r="73" spans="2:15" ht="14.25" hidden="1" customHeight="1">
      <c r="B73" s="569"/>
      <c r="C73" s="794"/>
      <c r="D73" s="794"/>
      <c r="E73" s="797"/>
      <c r="F73" s="608" t="s">
        <v>571</v>
      </c>
      <c r="G73" s="620"/>
      <c r="H73" s="590" t="s">
        <v>86</v>
      </c>
      <c r="I73" s="800"/>
      <c r="J73" s="800"/>
      <c r="K73" s="800"/>
      <c r="L73" s="800"/>
      <c r="M73" s="800"/>
      <c r="N73" s="791"/>
      <c r="O73" s="669"/>
    </row>
    <row r="74" spans="2:15" ht="14.25" hidden="1" customHeight="1">
      <c r="B74" s="569"/>
      <c r="C74" s="794"/>
      <c r="D74" s="794"/>
      <c r="E74" s="797"/>
      <c r="F74" s="608" t="s">
        <v>440</v>
      </c>
      <c r="G74" s="620"/>
      <c r="H74" s="590" t="s">
        <v>591</v>
      </c>
      <c r="I74" s="800"/>
      <c r="J74" s="800"/>
      <c r="K74" s="800"/>
      <c r="L74" s="800"/>
      <c r="M74" s="800"/>
      <c r="N74" s="791"/>
      <c r="O74" s="669"/>
    </row>
    <row r="75" spans="2:15" ht="14.25" hidden="1" customHeight="1">
      <c r="B75" s="569"/>
      <c r="C75" s="794"/>
      <c r="D75" s="794"/>
      <c r="E75" s="797"/>
      <c r="F75" s="608" t="s">
        <v>592</v>
      </c>
      <c r="G75" s="620"/>
      <c r="H75" s="590" t="s">
        <v>86</v>
      </c>
      <c r="I75" s="800"/>
      <c r="J75" s="800"/>
      <c r="K75" s="800"/>
      <c r="L75" s="800"/>
      <c r="M75" s="800"/>
      <c r="N75" s="791"/>
      <c r="O75" s="669"/>
    </row>
    <row r="76" spans="2:15" ht="14.25" hidden="1" customHeight="1">
      <c r="B76" s="569"/>
      <c r="C76" s="794"/>
      <c r="D76" s="794"/>
      <c r="E76" s="797"/>
      <c r="F76" s="608" t="s">
        <v>11</v>
      </c>
      <c r="G76" s="620"/>
      <c r="H76" s="636" t="s">
        <v>584</v>
      </c>
      <c r="I76" s="800"/>
      <c r="J76" s="800"/>
      <c r="K76" s="800"/>
      <c r="L76" s="800"/>
      <c r="M76" s="800"/>
      <c r="N76" s="791"/>
      <c r="O76" s="669"/>
    </row>
    <row r="77" spans="2:15" ht="14.25" hidden="1" customHeight="1">
      <c r="B77" s="575"/>
      <c r="C77" s="806"/>
      <c r="D77" s="806"/>
      <c r="E77" s="807"/>
      <c r="F77" s="616" t="s">
        <v>323</v>
      </c>
      <c r="G77" s="629"/>
      <c r="H77" s="637" t="s">
        <v>86</v>
      </c>
      <c r="I77" s="804"/>
      <c r="J77" s="804"/>
      <c r="K77" s="804"/>
      <c r="L77" s="804"/>
      <c r="M77" s="804"/>
      <c r="N77" s="805"/>
      <c r="O77" s="669"/>
    </row>
    <row r="78" spans="2:15" ht="20.25" customHeight="1">
      <c r="B78" s="815" t="s">
        <v>9</v>
      </c>
      <c r="C78" s="816"/>
      <c r="D78" s="589"/>
      <c r="E78" s="605"/>
      <c r="F78" s="617"/>
      <c r="G78" s="630"/>
      <c r="H78" s="617"/>
      <c r="I78" s="652"/>
      <c r="J78" s="652">
        <f>J5+J21+J32+J51</f>
        <v>21448413</v>
      </c>
      <c r="K78" s="652">
        <f>K5+K21+K32+K51</f>
        <v>16568677.75</v>
      </c>
      <c r="L78" s="652">
        <f>L5+L21+L32+L51</f>
        <v>2529836.8250000002</v>
      </c>
      <c r="M78" s="652">
        <f>M5+M21+M32+M51</f>
        <v>2204071.4249999998</v>
      </c>
      <c r="N78" s="666">
        <f>N5+N21+N32+N51</f>
        <v>142887</v>
      </c>
    </row>
    <row r="79" spans="2:15" ht="17.25" customHeight="1">
      <c r="B79" s="576"/>
      <c r="C79" s="577" t="s">
        <v>64</v>
      </c>
      <c r="D79" s="590"/>
      <c r="E79" s="606"/>
      <c r="F79" s="590"/>
      <c r="G79" s="620"/>
      <c r="H79" s="590"/>
      <c r="I79" s="620"/>
      <c r="J79" s="653"/>
      <c r="K79" s="620"/>
      <c r="L79" s="620"/>
      <c r="M79" s="620"/>
      <c r="N79" s="667" t="s">
        <v>161</v>
      </c>
    </row>
    <row r="80" spans="2:15" ht="17.25" customHeight="1">
      <c r="B80" s="577"/>
      <c r="C80" s="577" t="s">
        <v>149</v>
      </c>
      <c r="D80" s="577"/>
      <c r="E80" s="591"/>
      <c r="F80" s="577"/>
      <c r="G80" s="618"/>
      <c r="H80" s="577"/>
      <c r="I80" s="618"/>
      <c r="J80" s="618"/>
      <c r="K80" s="618"/>
      <c r="L80" s="618"/>
      <c r="M80" s="618"/>
      <c r="N80" s="618"/>
    </row>
    <row r="81" spans="2:14" ht="17.25" customHeight="1">
      <c r="B81" s="577"/>
      <c r="C81" s="577" t="s">
        <v>593</v>
      </c>
      <c r="D81" s="577"/>
      <c r="E81" s="591"/>
      <c r="F81" s="577"/>
      <c r="G81" s="618"/>
      <c r="H81" s="577"/>
      <c r="I81" s="618"/>
      <c r="J81" s="618"/>
      <c r="K81" s="618"/>
      <c r="L81" s="618"/>
      <c r="M81" s="618"/>
      <c r="N81" s="618"/>
    </row>
    <row r="82" spans="2:14" ht="17.25" customHeight="1">
      <c r="B82" s="577"/>
      <c r="C82" s="577" t="s">
        <v>594</v>
      </c>
      <c r="D82" s="577"/>
      <c r="E82" s="591"/>
      <c r="F82" s="577"/>
      <c r="G82" s="618"/>
      <c r="H82" s="577"/>
      <c r="I82" s="618"/>
      <c r="J82" s="618"/>
      <c r="K82" s="618"/>
      <c r="L82" s="618"/>
      <c r="M82" s="618"/>
      <c r="N82" s="618"/>
    </row>
    <row r="83" spans="2:14">
      <c r="B83" s="577"/>
      <c r="C83" s="577" t="s">
        <v>259</v>
      </c>
      <c r="D83" s="577"/>
      <c r="E83" s="591"/>
      <c r="F83" s="577"/>
      <c r="G83" s="618"/>
      <c r="H83" s="577"/>
      <c r="I83" s="618"/>
      <c r="J83" s="618"/>
      <c r="K83" s="618"/>
      <c r="L83" s="618"/>
      <c r="M83" s="618"/>
      <c r="N83" s="618"/>
    </row>
    <row r="84" spans="2:14" ht="17.25" customHeight="1"/>
    <row r="85" spans="2:14" ht="17.25" customHeight="1"/>
  </sheetData>
  <mergeCells count="74">
    <mergeCell ref="G25:H25"/>
    <mergeCell ref="B32:C32"/>
    <mergeCell ref="B2:N2"/>
    <mergeCell ref="E3:H3"/>
    <mergeCell ref="K3:N3"/>
    <mergeCell ref="F4:H4"/>
    <mergeCell ref="B5:C5"/>
    <mergeCell ref="B51:C51"/>
    <mergeCell ref="G56:H56"/>
    <mergeCell ref="G58:H58"/>
    <mergeCell ref="G63:H63"/>
    <mergeCell ref="G65:H65"/>
    <mergeCell ref="D52:D58"/>
    <mergeCell ref="E52:E58"/>
    <mergeCell ref="B78:C78"/>
    <mergeCell ref="B3:C4"/>
    <mergeCell ref="D3:D4"/>
    <mergeCell ref="I3:I4"/>
    <mergeCell ref="J3:J4"/>
    <mergeCell ref="C6:C9"/>
    <mergeCell ref="D6:D9"/>
    <mergeCell ref="E6:E9"/>
    <mergeCell ref="I6:I9"/>
    <mergeCell ref="J6:J9"/>
    <mergeCell ref="C66:C71"/>
    <mergeCell ref="D66:D71"/>
    <mergeCell ref="E66:E71"/>
    <mergeCell ref="I66:I71"/>
    <mergeCell ref="J66:J71"/>
    <mergeCell ref="C52:C58"/>
    <mergeCell ref="K6:K9"/>
    <mergeCell ref="L6:L9"/>
    <mergeCell ref="M6:M9"/>
    <mergeCell ref="N6:N9"/>
    <mergeCell ref="C22:C24"/>
    <mergeCell ref="D22:D24"/>
    <mergeCell ref="E22:E24"/>
    <mergeCell ref="I22:I24"/>
    <mergeCell ref="J22:J24"/>
    <mergeCell ref="K22:K24"/>
    <mergeCell ref="L22:L24"/>
    <mergeCell ref="M22:M24"/>
    <mergeCell ref="N22:N24"/>
    <mergeCell ref="B21:C21"/>
    <mergeCell ref="G22:H22"/>
    <mergeCell ref="G23:H23"/>
    <mergeCell ref="K66:K71"/>
    <mergeCell ref="L66:L71"/>
    <mergeCell ref="M66:M71"/>
    <mergeCell ref="N66:N71"/>
    <mergeCell ref="C72:C77"/>
    <mergeCell ref="D72:D77"/>
    <mergeCell ref="E72:E77"/>
    <mergeCell ref="I72:I77"/>
    <mergeCell ref="J72:J77"/>
    <mergeCell ref="K72:K77"/>
    <mergeCell ref="L72:L77"/>
    <mergeCell ref="M72:M77"/>
    <mergeCell ref="N72:N77"/>
    <mergeCell ref="N52:N58"/>
    <mergeCell ref="C59:C65"/>
    <mergeCell ref="D59:D65"/>
    <mergeCell ref="E59:E65"/>
    <mergeCell ref="I59:I65"/>
    <mergeCell ref="J59:J65"/>
    <mergeCell ref="K59:K65"/>
    <mergeCell ref="L59:L65"/>
    <mergeCell ref="M59:M65"/>
    <mergeCell ref="N59:N65"/>
    <mergeCell ref="I52:I58"/>
    <mergeCell ref="J52:J58"/>
    <mergeCell ref="K52:K58"/>
    <mergeCell ref="L52:L58"/>
    <mergeCell ref="M52:M58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61" fitToHeight="3" orientation="portrait" verticalDpi="400" r:id="rId1"/>
  <headerFooter alignWithMargins="0"/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showGridLines="0" view="pageBreakPreview" topLeftCell="A25" zoomScale="106" zoomScaleSheetLayoutView="106" workbookViewId="0">
      <selection activeCell="E61" sqref="E61"/>
    </sheetView>
  </sheetViews>
  <sheetFormatPr defaultRowHeight="13.5"/>
  <cols>
    <col min="11" max="11" width="1.625" customWidth="1"/>
  </cols>
  <sheetData>
    <row r="1" spans="1:18" ht="17.25">
      <c r="A1" s="1" t="s">
        <v>108</v>
      </c>
      <c r="B1" s="2"/>
      <c r="C1" s="2"/>
      <c r="D1" s="2"/>
      <c r="E1" s="2"/>
      <c r="F1" s="2"/>
      <c r="G1" s="2"/>
      <c r="H1" s="37"/>
      <c r="I1" s="2"/>
      <c r="J1" s="2"/>
      <c r="K1" s="59"/>
      <c r="L1" s="59"/>
      <c r="M1" s="59"/>
      <c r="N1" s="59"/>
      <c r="O1" s="59"/>
      <c r="P1" s="59"/>
      <c r="Q1" s="59"/>
      <c r="R1" s="59"/>
    </row>
    <row r="2" spans="1:18" ht="14.25">
      <c r="A2" s="695" t="s">
        <v>110</v>
      </c>
      <c r="B2" s="695"/>
      <c r="C2" s="695"/>
      <c r="D2" s="695"/>
      <c r="E2" s="695"/>
      <c r="F2" s="695"/>
      <c r="G2" s="695"/>
      <c r="H2" s="695"/>
      <c r="I2" s="695"/>
      <c r="J2" s="695"/>
      <c r="K2" s="59"/>
      <c r="L2" s="59"/>
      <c r="M2" s="59"/>
      <c r="N2" s="59"/>
      <c r="O2" s="59"/>
      <c r="P2" s="59"/>
      <c r="Q2" s="59"/>
      <c r="R2" s="59"/>
    </row>
    <row r="3" spans="1:18">
      <c r="A3" s="2"/>
      <c r="B3" s="2" t="s">
        <v>111</v>
      </c>
      <c r="C3" s="2"/>
      <c r="D3" s="2"/>
      <c r="E3" s="2"/>
      <c r="F3" s="2"/>
      <c r="G3" s="37"/>
      <c r="H3" s="37"/>
      <c r="I3" s="37"/>
      <c r="J3" s="52" t="s">
        <v>34</v>
      </c>
      <c r="K3" s="59"/>
      <c r="L3" s="59"/>
      <c r="M3" s="59"/>
      <c r="N3" s="59"/>
      <c r="O3" s="59"/>
      <c r="P3" s="59"/>
      <c r="Q3" s="59"/>
      <c r="R3" s="59"/>
    </row>
    <row r="4" spans="1:18" ht="28.5" customHeight="1">
      <c r="A4" s="35"/>
      <c r="B4" s="38" t="s">
        <v>96</v>
      </c>
      <c r="C4" s="44" t="s">
        <v>102</v>
      </c>
      <c r="D4" s="44" t="s">
        <v>115</v>
      </c>
      <c r="E4" s="44" t="s">
        <v>15</v>
      </c>
      <c r="F4" s="44" t="s">
        <v>117</v>
      </c>
      <c r="G4" s="44" t="s">
        <v>116</v>
      </c>
      <c r="H4" s="44" t="s">
        <v>42</v>
      </c>
      <c r="I4" s="44" t="s">
        <v>1</v>
      </c>
      <c r="J4" s="53" t="s">
        <v>4</v>
      </c>
    </row>
    <row r="5" spans="1:18" ht="14.1" customHeight="1">
      <c r="A5" s="3" t="s">
        <v>43</v>
      </c>
      <c r="B5" s="39">
        <v>15</v>
      </c>
      <c r="C5" s="45" t="s">
        <v>47</v>
      </c>
      <c r="D5" s="45">
        <v>8</v>
      </c>
      <c r="E5" s="45">
        <v>1</v>
      </c>
      <c r="F5" s="45" t="s">
        <v>47</v>
      </c>
      <c r="G5" s="45">
        <v>1</v>
      </c>
      <c r="H5" s="45">
        <v>2</v>
      </c>
      <c r="I5" s="45" t="s">
        <v>47</v>
      </c>
      <c r="J5" s="54">
        <v>1</v>
      </c>
    </row>
    <row r="6" spans="1:18" ht="14.1" customHeight="1">
      <c r="A6" s="4" t="s">
        <v>52</v>
      </c>
      <c r="B6" s="40" t="s">
        <v>47</v>
      </c>
      <c r="C6" s="46" t="s">
        <v>47</v>
      </c>
      <c r="D6" s="46" t="s">
        <v>47</v>
      </c>
      <c r="E6" s="46" t="s">
        <v>47</v>
      </c>
      <c r="F6" s="46" t="s">
        <v>47</v>
      </c>
      <c r="G6" s="46" t="s">
        <v>47</v>
      </c>
      <c r="H6" s="46" t="s">
        <v>47</v>
      </c>
      <c r="I6" s="46" t="s">
        <v>47</v>
      </c>
      <c r="J6" s="55" t="s">
        <v>47</v>
      </c>
    </row>
    <row r="7" spans="1:18" ht="14.1" customHeight="1">
      <c r="A7" s="4" t="s">
        <v>60</v>
      </c>
      <c r="B7" s="40">
        <v>15</v>
      </c>
      <c r="C7" s="46">
        <v>3</v>
      </c>
      <c r="D7" s="46">
        <v>6</v>
      </c>
      <c r="E7" s="46">
        <v>1</v>
      </c>
      <c r="F7" s="46" t="s">
        <v>47</v>
      </c>
      <c r="G7" s="46" t="s">
        <v>47</v>
      </c>
      <c r="H7" s="46">
        <v>1</v>
      </c>
      <c r="I7" s="46">
        <v>1</v>
      </c>
      <c r="J7" s="55">
        <v>1</v>
      </c>
    </row>
    <row r="8" spans="1:18" ht="14.1" customHeight="1">
      <c r="A8" s="4" t="s">
        <v>61</v>
      </c>
      <c r="B8" s="40">
        <v>2</v>
      </c>
      <c r="C8" s="46" t="s">
        <v>59</v>
      </c>
      <c r="D8" s="46" t="s">
        <v>59</v>
      </c>
      <c r="E8" s="46" t="s">
        <v>59</v>
      </c>
      <c r="F8" s="46" t="s">
        <v>59</v>
      </c>
      <c r="G8" s="46" t="s">
        <v>59</v>
      </c>
      <c r="H8" s="46" t="s">
        <v>59</v>
      </c>
      <c r="I8" s="46" t="s">
        <v>59</v>
      </c>
      <c r="J8" s="55" t="s">
        <v>59</v>
      </c>
    </row>
    <row r="9" spans="1:18" ht="14.1" customHeight="1">
      <c r="A9" s="4" t="s">
        <v>67</v>
      </c>
      <c r="B9" s="40">
        <v>2</v>
      </c>
      <c r="C9" s="46" t="s">
        <v>59</v>
      </c>
      <c r="D9" s="46" t="s">
        <v>59</v>
      </c>
      <c r="E9" s="46" t="s">
        <v>59</v>
      </c>
      <c r="F9" s="46" t="s">
        <v>59</v>
      </c>
      <c r="G9" s="46" t="s">
        <v>59</v>
      </c>
      <c r="H9" s="46" t="s">
        <v>59</v>
      </c>
      <c r="I9" s="46" t="s">
        <v>59</v>
      </c>
      <c r="J9" s="55" t="s">
        <v>59</v>
      </c>
    </row>
    <row r="10" spans="1:18" ht="14.1" customHeight="1">
      <c r="A10" s="4" t="s">
        <v>56</v>
      </c>
      <c r="B10" s="40">
        <v>47</v>
      </c>
      <c r="C10" s="46">
        <v>1</v>
      </c>
      <c r="D10" s="46">
        <v>33</v>
      </c>
      <c r="E10" s="46">
        <v>6</v>
      </c>
      <c r="F10" s="46" t="s">
        <v>47</v>
      </c>
      <c r="G10" s="46">
        <v>3</v>
      </c>
      <c r="H10" s="46">
        <v>3</v>
      </c>
      <c r="I10" s="46" t="s">
        <v>47</v>
      </c>
      <c r="J10" s="55">
        <v>1</v>
      </c>
    </row>
    <row r="11" spans="1:18" ht="14.1" customHeight="1">
      <c r="A11" s="4" t="s">
        <v>68</v>
      </c>
      <c r="B11" s="40">
        <v>4</v>
      </c>
      <c r="C11" s="46" t="s">
        <v>47</v>
      </c>
      <c r="D11" s="46">
        <v>2</v>
      </c>
      <c r="E11" s="46" t="s">
        <v>47</v>
      </c>
      <c r="F11" s="46">
        <v>1</v>
      </c>
      <c r="G11" s="46" t="s">
        <v>47</v>
      </c>
      <c r="H11" s="46" t="s">
        <v>47</v>
      </c>
      <c r="I11" s="46" t="s">
        <v>59</v>
      </c>
      <c r="J11" s="55" t="s">
        <v>47</v>
      </c>
    </row>
    <row r="12" spans="1:18" ht="14.1" customHeight="1">
      <c r="A12" s="4" t="s">
        <v>69</v>
      </c>
      <c r="B12" s="40">
        <v>23</v>
      </c>
      <c r="C12" s="46">
        <v>4</v>
      </c>
      <c r="D12" s="46">
        <v>11</v>
      </c>
      <c r="E12" s="46">
        <v>3</v>
      </c>
      <c r="F12" s="46">
        <v>1</v>
      </c>
      <c r="G12" s="46">
        <v>1</v>
      </c>
      <c r="H12" s="46" t="s">
        <v>47</v>
      </c>
      <c r="I12" s="46" t="s">
        <v>47</v>
      </c>
      <c r="J12" s="55" t="s">
        <v>47</v>
      </c>
    </row>
    <row r="13" spans="1:18" ht="14.1" customHeight="1">
      <c r="A13" s="4" t="s">
        <v>72</v>
      </c>
      <c r="B13" s="40">
        <v>11</v>
      </c>
      <c r="C13" s="46">
        <v>4</v>
      </c>
      <c r="D13" s="46">
        <v>6</v>
      </c>
      <c r="E13" s="46">
        <v>1</v>
      </c>
      <c r="F13" s="46" t="s">
        <v>47</v>
      </c>
      <c r="G13" s="46" t="s">
        <v>47</v>
      </c>
      <c r="H13" s="46" t="s">
        <v>47</v>
      </c>
      <c r="I13" s="46" t="s">
        <v>47</v>
      </c>
      <c r="J13" s="55" t="s">
        <v>47</v>
      </c>
    </row>
    <row r="14" spans="1:18" ht="14.1" customHeight="1">
      <c r="A14" s="4" t="s">
        <v>74</v>
      </c>
      <c r="B14" s="40">
        <v>17</v>
      </c>
      <c r="C14" s="46" t="s">
        <v>47</v>
      </c>
      <c r="D14" s="46">
        <v>12</v>
      </c>
      <c r="E14" s="46" t="s">
        <v>47</v>
      </c>
      <c r="F14" s="46">
        <v>2</v>
      </c>
      <c r="G14" s="46">
        <v>1</v>
      </c>
      <c r="H14" s="46">
        <v>2</v>
      </c>
      <c r="I14" s="46" t="s">
        <v>47</v>
      </c>
      <c r="J14" s="55" t="s">
        <v>47</v>
      </c>
    </row>
    <row r="15" spans="1:18" ht="14.1" customHeight="1">
      <c r="A15" s="4" t="s">
        <v>76</v>
      </c>
      <c r="B15" s="40">
        <v>9</v>
      </c>
      <c r="C15" s="46" t="s">
        <v>47</v>
      </c>
      <c r="D15" s="46">
        <v>3</v>
      </c>
      <c r="E15" s="46">
        <v>2</v>
      </c>
      <c r="F15" s="46">
        <v>1</v>
      </c>
      <c r="G15" s="46">
        <v>3</v>
      </c>
      <c r="H15" s="46" t="s">
        <v>47</v>
      </c>
      <c r="I15" s="46" t="s">
        <v>47</v>
      </c>
      <c r="J15" s="55" t="s">
        <v>47</v>
      </c>
    </row>
    <row r="16" spans="1:18" ht="14.1" customHeight="1">
      <c r="A16" s="4" t="s">
        <v>51</v>
      </c>
      <c r="B16" s="40">
        <v>14</v>
      </c>
      <c r="C16" s="46">
        <v>2</v>
      </c>
      <c r="D16" s="46">
        <v>9</v>
      </c>
      <c r="E16" s="46">
        <v>2</v>
      </c>
      <c r="F16" s="46" t="s">
        <v>47</v>
      </c>
      <c r="G16" s="46" t="s">
        <v>47</v>
      </c>
      <c r="H16" s="46" t="s">
        <v>47</v>
      </c>
      <c r="I16" s="46" t="s">
        <v>47</v>
      </c>
      <c r="J16" s="55" t="s">
        <v>47</v>
      </c>
    </row>
    <row r="17" spans="1:10" ht="14.1" customHeight="1">
      <c r="A17" s="4" t="s">
        <v>77</v>
      </c>
      <c r="B17" s="40">
        <v>20</v>
      </c>
      <c r="C17" s="46" t="s">
        <v>47</v>
      </c>
      <c r="D17" s="46">
        <v>13</v>
      </c>
      <c r="E17" s="46">
        <v>2</v>
      </c>
      <c r="F17" s="46">
        <v>3</v>
      </c>
      <c r="G17" s="46">
        <v>2</v>
      </c>
      <c r="H17" s="46" t="s">
        <v>47</v>
      </c>
      <c r="I17" s="46" t="s">
        <v>47</v>
      </c>
      <c r="J17" s="55" t="s">
        <v>47</v>
      </c>
    </row>
    <row r="18" spans="1:10" ht="14.1" customHeight="1">
      <c r="A18" s="4" t="s">
        <v>75</v>
      </c>
      <c r="B18" s="40">
        <v>22</v>
      </c>
      <c r="C18" s="46" t="s">
        <v>47</v>
      </c>
      <c r="D18" s="46">
        <v>7</v>
      </c>
      <c r="E18" s="46">
        <v>6</v>
      </c>
      <c r="F18" s="46">
        <v>1</v>
      </c>
      <c r="G18" s="46">
        <v>1</v>
      </c>
      <c r="H18" s="46">
        <v>1</v>
      </c>
      <c r="I18" s="46" t="s">
        <v>47</v>
      </c>
      <c r="J18" s="55">
        <v>2</v>
      </c>
    </row>
    <row r="19" spans="1:10" ht="14.1" customHeight="1">
      <c r="A19" s="4" t="s">
        <v>78</v>
      </c>
      <c r="B19" s="40">
        <v>11</v>
      </c>
      <c r="C19" s="46">
        <v>2</v>
      </c>
      <c r="D19" s="46">
        <v>2</v>
      </c>
      <c r="E19" s="46">
        <v>1</v>
      </c>
      <c r="F19" s="46">
        <v>1</v>
      </c>
      <c r="G19" s="46">
        <v>1</v>
      </c>
      <c r="H19" s="46">
        <v>1</v>
      </c>
      <c r="I19" s="46" t="s">
        <v>47</v>
      </c>
      <c r="J19" s="55">
        <v>1</v>
      </c>
    </row>
    <row r="20" spans="1:10" ht="14.1" customHeight="1">
      <c r="A20" s="4" t="s">
        <v>79</v>
      </c>
      <c r="B20" s="40">
        <v>7</v>
      </c>
      <c r="C20" s="46">
        <v>1</v>
      </c>
      <c r="D20" s="46">
        <v>5</v>
      </c>
      <c r="E20" s="46" t="s">
        <v>47</v>
      </c>
      <c r="F20" s="46" t="s">
        <v>47</v>
      </c>
      <c r="G20" s="46" t="s">
        <v>47</v>
      </c>
      <c r="H20" s="46">
        <v>1</v>
      </c>
      <c r="I20" s="46" t="s">
        <v>47</v>
      </c>
      <c r="J20" s="55" t="s">
        <v>47</v>
      </c>
    </row>
    <row r="21" spans="1:10" ht="14.1" customHeight="1">
      <c r="A21" s="4" t="s">
        <v>81</v>
      </c>
      <c r="B21" s="40" t="s">
        <v>47</v>
      </c>
      <c r="C21" s="46" t="s">
        <v>47</v>
      </c>
      <c r="D21" s="46" t="s">
        <v>47</v>
      </c>
      <c r="E21" s="46" t="s">
        <v>47</v>
      </c>
      <c r="F21" s="46" t="s">
        <v>47</v>
      </c>
      <c r="G21" s="46" t="s">
        <v>47</v>
      </c>
      <c r="H21" s="46" t="s">
        <v>47</v>
      </c>
      <c r="I21" s="46" t="s">
        <v>47</v>
      </c>
      <c r="J21" s="55" t="s">
        <v>47</v>
      </c>
    </row>
    <row r="22" spans="1:10" ht="14.1" customHeight="1">
      <c r="A22" s="4" t="s">
        <v>84</v>
      </c>
      <c r="B22" s="40">
        <v>2</v>
      </c>
      <c r="C22" s="46" t="s">
        <v>59</v>
      </c>
      <c r="D22" s="46" t="s">
        <v>59</v>
      </c>
      <c r="E22" s="46" t="s">
        <v>59</v>
      </c>
      <c r="F22" s="46" t="s">
        <v>59</v>
      </c>
      <c r="G22" s="46" t="s">
        <v>59</v>
      </c>
      <c r="H22" s="46" t="s">
        <v>59</v>
      </c>
      <c r="I22" s="46" t="s">
        <v>59</v>
      </c>
      <c r="J22" s="55" t="s">
        <v>59</v>
      </c>
    </row>
    <row r="23" spans="1:10" ht="14.1" customHeight="1">
      <c r="A23" s="4" t="s">
        <v>87</v>
      </c>
      <c r="B23" s="40">
        <v>13</v>
      </c>
      <c r="C23" s="46">
        <v>3</v>
      </c>
      <c r="D23" s="46">
        <v>5</v>
      </c>
      <c r="E23" s="46">
        <v>2</v>
      </c>
      <c r="F23" s="46" t="s">
        <v>47</v>
      </c>
      <c r="G23" s="46" t="s">
        <v>47</v>
      </c>
      <c r="H23" s="46" t="s">
        <v>47</v>
      </c>
      <c r="I23" s="46" t="s">
        <v>47</v>
      </c>
      <c r="J23" s="55">
        <v>1</v>
      </c>
    </row>
    <row r="24" spans="1:10" ht="14.1" customHeight="1">
      <c r="A24" s="4" t="s">
        <v>50</v>
      </c>
      <c r="B24" s="40" t="s">
        <v>47</v>
      </c>
      <c r="C24" s="46" t="s">
        <v>47</v>
      </c>
      <c r="D24" s="46" t="s">
        <v>47</v>
      </c>
      <c r="E24" s="46" t="s">
        <v>47</v>
      </c>
      <c r="F24" s="46" t="s">
        <v>47</v>
      </c>
      <c r="G24" s="46" t="s">
        <v>47</v>
      </c>
      <c r="H24" s="46" t="s">
        <v>47</v>
      </c>
      <c r="I24" s="46" t="s">
        <v>47</v>
      </c>
      <c r="J24" s="55" t="s">
        <v>47</v>
      </c>
    </row>
    <row r="25" spans="1:10" ht="14.1" customHeight="1">
      <c r="A25" s="4" t="s">
        <v>20</v>
      </c>
      <c r="B25" s="40">
        <v>2</v>
      </c>
      <c r="C25" s="46" t="s">
        <v>59</v>
      </c>
      <c r="D25" s="46" t="s">
        <v>59</v>
      </c>
      <c r="E25" s="46" t="s">
        <v>59</v>
      </c>
      <c r="F25" s="46" t="s">
        <v>59</v>
      </c>
      <c r="G25" s="46" t="s">
        <v>59</v>
      </c>
      <c r="H25" s="46" t="s">
        <v>59</v>
      </c>
      <c r="I25" s="46" t="s">
        <v>59</v>
      </c>
      <c r="J25" s="55" t="s">
        <v>59</v>
      </c>
    </row>
    <row r="26" spans="1:10" ht="14.1" customHeight="1">
      <c r="A26" s="36" t="s">
        <v>88</v>
      </c>
      <c r="B26" s="41">
        <v>3</v>
      </c>
      <c r="C26" s="47" t="s">
        <v>47</v>
      </c>
      <c r="D26" s="47" t="s">
        <v>47</v>
      </c>
      <c r="E26" s="47">
        <v>1</v>
      </c>
      <c r="F26" s="47" t="s">
        <v>47</v>
      </c>
      <c r="G26" s="47" t="s">
        <v>47</v>
      </c>
      <c r="H26" s="47" t="s">
        <v>47</v>
      </c>
      <c r="I26" s="47">
        <v>1</v>
      </c>
      <c r="J26" s="56" t="s">
        <v>47</v>
      </c>
    </row>
    <row r="27" spans="1:10" ht="14.1" customHeight="1">
      <c r="A27" s="5" t="s">
        <v>93</v>
      </c>
      <c r="B27" s="42">
        <v>5</v>
      </c>
      <c r="C27" s="48" t="s">
        <v>47</v>
      </c>
      <c r="D27" s="48">
        <v>1</v>
      </c>
      <c r="E27" s="48">
        <v>3</v>
      </c>
      <c r="F27" s="48" t="s">
        <v>47</v>
      </c>
      <c r="G27" s="48" t="s">
        <v>47</v>
      </c>
      <c r="H27" s="48">
        <v>1</v>
      </c>
      <c r="I27" s="48" t="s">
        <v>47</v>
      </c>
      <c r="J27" s="57" t="s">
        <v>47</v>
      </c>
    </row>
    <row r="28" spans="1:10" ht="14.1" customHeight="1">
      <c r="A28" s="6" t="s">
        <v>96</v>
      </c>
      <c r="B28" s="43">
        <f>SUM(B5:B27)</f>
        <v>244</v>
      </c>
      <c r="C28" s="49">
        <v>21</v>
      </c>
      <c r="D28" s="49">
        <v>128</v>
      </c>
      <c r="E28" s="49">
        <v>31</v>
      </c>
      <c r="F28" s="49">
        <v>13</v>
      </c>
      <c r="G28" s="49">
        <v>13</v>
      </c>
      <c r="H28" s="49">
        <v>12</v>
      </c>
      <c r="I28" s="49">
        <v>2</v>
      </c>
      <c r="J28" s="58">
        <v>8</v>
      </c>
    </row>
    <row r="29" spans="1:10" ht="14.1" customHeight="1">
      <c r="A29" s="37"/>
      <c r="B29" s="37"/>
      <c r="C29" s="37"/>
      <c r="D29" s="37"/>
      <c r="E29" s="37"/>
      <c r="F29" s="37"/>
      <c r="G29" s="37"/>
      <c r="H29" s="37"/>
      <c r="I29" s="37"/>
      <c r="J29" s="37"/>
    </row>
    <row r="30" spans="1:10">
      <c r="A30" s="37"/>
      <c r="B30" s="2" t="s">
        <v>106</v>
      </c>
      <c r="C30" s="37"/>
      <c r="D30" s="37"/>
      <c r="E30" s="37"/>
      <c r="F30" s="37"/>
      <c r="G30" s="37"/>
      <c r="H30" s="37"/>
      <c r="I30" s="52" t="s">
        <v>34</v>
      </c>
      <c r="J30" s="37"/>
    </row>
    <row r="31" spans="1:10" ht="24">
      <c r="A31" s="35"/>
      <c r="B31" s="38" t="s">
        <v>83</v>
      </c>
      <c r="C31" s="44" t="s">
        <v>119</v>
      </c>
      <c r="D31" s="44" t="s">
        <v>120</v>
      </c>
      <c r="E31" s="44" t="s">
        <v>123</v>
      </c>
      <c r="F31" s="44" t="s">
        <v>122</v>
      </c>
      <c r="G31" s="44" t="s">
        <v>124</v>
      </c>
      <c r="H31" s="44" t="s">
        <v>94</v>
      </c>
      <c r="I31" s="53" t="s">
        <v>125</v>
      </c>
      <c r="J31" s="37"/>
    </row>
    <row r="32" spans="1:10">
      <c r="A32" s="3" t="s">
        <v>43</v>
      </c>
      <c r="B32" s="39">
        <v>1</v>
      </c>
      <c r="C32" s="45" t="s">
        <v>47</v>
      </c>
      <c r="D32" s="45" t="s">
        <v>47</v>
      </c>
      <c r="E32" s="45">
        <v>1</v>
      </c>
      <c r="F32" s="45" t="s">
        <v>47</v>
      </c>
      <c r="G32" s="45" t="s">
        <v>47</v>
      </c>
      <c r="H32" s="45" t="s">
        <v>47</v>
      </c>
      <c r="I32" s="54" t="s">
        <v>47</v>
      </c>
      <c r="J32" s="37"/>
    </row>
    <row r="33" spans="1:10" ht="28.5" customHeight="1">
      <c r="A33" s="4" t="s">
        <v>52</v>
      </c>
      <c r="B33" s="40" t="s">
        <v>47</v>
      </c>
      <c r="C33" s="46" t="s">
        <v>47</v>
      </c>
      <c r="D33" s="46" t="s">
        <v>47</v>
      </c>
      <c r="E33" s="46" t="s">
        <v>47</v>
      </c>
      <c r="F33" s="46" t="s">
        <v>47</v>
      </c>
      <c r="G33" s="46" t="s">
        <v>47</v>
      </c>
      <c r="H33" s="46" t="s">
        <v>47</v>
      </c>
      <c r="I33" s="55" t="s">
        <v>47</v>
      </c>
      <c r="J33" s="37"/>
    </row>
    <row r="34" spans="1:10" ht="14.1" customHeight="1">
      <c r="A34" s="4" t="s">
        <v>60</v>
      </c>
      <c r="B34" s="40">
        <v>1</v>
      </c>
      <c r="C34" s="46" t="s">
        <v>47</v>
      </c>
      <c r="D34" s="46" t="s">
        <v>47</v>
      </c>
      <c r="E34" s="46" t="s">
        <v>47</v>
      </c>
      <c r="F34" s="46">
        <v>1</v>
      </c>
      <c r="G34" s="46" t="s">
        <v>47</v>
      </c>
      <c r="H34" s="46" t="s">
        <v>47</v>
      </c>
      <c r="I34" s="55" t="s">
        <v>47</v>
      </c>
      <c r="J34" s="37"/>
    </row>
    <row r="35" spans="1:10" ht="14.1" customHeight="1">
      <c r="A35" s="4" t="s">
        <v>61</v>
      </c>
      <c r="B35" s="40" t="s">
        <v>59</v>
      </c>
      <c r="C35" s="46" t="s">
        <v>59</v>
      </c>
      <c r="D35" s="46" t="s">
        <v>59</v>
      </c>
      <c r="E35" s="46" t="s">
        <v>59</v>
      </c>
      <c r="F35" s="46" t="s">
        <v>59</v>
      </c>
      <c r="G35" s="46" t="s">
        <v>59</v>
      </c>
      <c r="H35" s="46" t="s">
        <v>59</v>
      </c>
      <c r="I35" s="55" t="s">
        <v>59</v>
      </c>
      <c r="J35" s="37"/>
    </row>
    <row r="36" spans="1:10" ht="14.1" customHeight="1">
      <c r="A36" s="4" t="s">
        <v>67</v>
      </c>
      <c r="B36" s="40" t="s">
        <v>59</v>
      </c>
      <c r="C36" s="46" t="s">
        <v>59</v>
      </c>
      <c r="D36" s="46" t="s">
        <v>59</v>
      </c>
      <c r="E36" s="46" t="s">
        <v>59</v>
      </c>
      <c r="F36" s="46" t="s">
        <v>59</v>
      </c>
      <c r="G36" s="46" t="s">
        <v>59</v>
      </c>
      <c r="H36" s="46" t="s">
        <v>59</v>
      </c>
      <c r="I36" s="55" t="s">
        <v>59</v>
      </c>
      <c r="J36" s="37"/>
    </row>
    <row r="37" spans="1:10" ht="14.1" customHeight="1">
      <c r="A37" s="4" t="s">
        <v>56</v>
      </c>
      <c r="B37" s="40" t="s">
        <v>47</v>
      </c>
      <c r="C37" s="46" t="s">
        <v>47</v>
      </c>
      <c r="D37" s="46" t="s">
        <v>47</v>
      </c>
      <c r="E37" s="46" t="s">
        <v>47</v>
      </c>
      <c r="F37" s="46" t="s">
        <v>47</v>
      </c>
      <c r="G37" s="46" t="s">
        <v>47</v>
      </c>
      <c r="H37" s="46" t="s">
        <v>47</v>
      </c>
      <c r="I37" s="55" t="s">
        <v>47</v>
      </c>
      <c r="J37" s="37"/>
    </row>
    <row r="38" spans="1:10" ht="14.1" customHeight="1">
      <c r="A38" s="4" t="s">
        <v>68</v>
      </c>
      <c r="B38" s="40" t="s">
        <v>47</v>
      </c>
      <c r="C38" s="50" t="s">
        <v>47</v>
      </c>
      <c r="D38" s="46">
        <v>1</v>
      </c>
      <c r="E38" s="46" t="s">
        <v>47</v>
      </c>
      <c r="F38" s="46" t="s">
        <v>47</v>
      </c>
      <c r="G38" s="46" t="s">
        <v>47</v>
      </c>
      <c r="H38" s="46" t="s">
        <v>47</v>
      </c>
      <c r="I38" s="55" t="s">
        <v>47</v>
      </c>
      <c r="J38" s="37"/>
    </row>
    <row r="39" spans="1:10" ht="14.1" customHeight="1">
      <c r="A39" s="4" t="s">
        <v>69</v>
      </c>
      <c r="B39" s="40" t="s">
        <v>47</v>
      </c>
      <c r="C39" s="46" t="s">
        <v>47</v>
      </c>
      <c r="D39" s="46">
        <v>1</v>
      </c>
      <c r="E39" s="46">
        <v>1</v>
      </c>
      <c r="F39" s="46">
        <v>1</v>
      </c>
      <c r="G39" s="46" t="s">
        <v>47</v>
      </c>
      <c r="H39" s="46" t="s">
        <v>47</v>
      </c>
      <c r="I39" s="55" t="s">
        <v>47</v>
      </c>
      <c r="J39" s="37"/>
    </row>
    <row r="40" spans="1:10" ht="14.1" customHeight="1">
      <c r="A40" s="4" t="s">
        <v>72</v>
      </c>
      <c r="B40" s="40" t="s">
        <v>47</v>
      </c>
      <c r="C40" s="46" t="s">
        <v>47</v>
      </c>
      <c r="D40" s="46" t="s">
        <v>47</v>
      </c>
      <c r="E40" s="46" t="s">
        <v>47</v>
      </c>
      <c r="F40" s="46" t="s">
        <v>47</v>
      </c>
      <c r="G40" s="46" t="s">
        <v>47</v>
      </c>
      <c r="H40" s="46" t="s">
        <v>47</v>
      </c>
      <c r="I40" s="55" t="s">
        <v>47</v>
      </c>
      <c r="J40" s="37"/>
    </row>
    <row r="41" spans="1:10" ht="14.1" customHeight="1">
      <c r="A41" s="4" t="s">
        <v>74</v>
      </c>
      <c r="B41" s="40" t="s">
        <v>47</v>
      </c>
      <c r="C41" s="46" t="s">
        <v>47</v>
      </c>
      <c r="D41" s="46" t="s">
        <v>47</v>
      </c>
      <c r="E41" s="46" t="s">
        <v>47</v>
      </c>
      <c r="F41" s="46" t="s">
        <v>47</v>
      </c>
      <c r="G41" s="46" t="s">
        <v>47</v>
      </c>
      <c r="H41" s="46" t="s">
        <v>47</v>
      </c>
      <c r="I41" s="55" t="s">
        <v>47</v>
      </c>
      <c r="J41" s="37"/>
    </row>
    <row r="42" spans="1:10" ht="14.1" customHeight="1">
      <c r="A42" s="4" t="s">
        <v>76</v>
      </c>
      <c r="B42" s="40" t="s">
        <v>47</v>
      </c>
      <c r="C42" s="46" t="s">
        <v>47</v>
      </c>
      <c r="D42" s="46" t="s">
        <v>47</v>
      </c>
      <c r="E42" s="46" t="s">
        <v>47</v>
      </c>
      <c r="F42" s="46" t="s">
        <v>47</v>
      </c>
      <c r="G42" s="46" t="s">
        <v>47</v>
      </c>
      <c r="H42" s="46" t="s">
        <v>47</v>
      </c>
      <c r="I42" s="55" t="s">
        <v>47</v>
      </c>
      <c r="J42" s="37"/>
    </row>
    <row r="43" spans="1:10" ht="14.1" customHeight="1">
      <c r="A43" s="4" t="s">
        <v>51</v>
      </c>
      <c r="B43" s="40">
        <v>1</v>
      </c>
      <c r="C43" s="46" t="s">
        <v>47</v>
      </c>
      <c r="D43" s="46" t="s">
        <v>47</v>
      </c>
      <c r="E43" s="46" t="s">
        <v>47</v>
      </c>
      <c r="F43" s="46" t="s">
        <v>47</v>
      </c>
      <c r="G43" s="46" t="s">
        <v>47</v>
      </c>
      <c r="H43" s="46" t="s">
        <v>47</v>
      </c>
      <c r="I43" s="55" t="s">
        <v>47</v>
      </c>
      <c r="J43" s="37"/>
    </row>
    <row r="44" spans="1:10" ht="14.1" customHeight="1">
      <c r="A44" s="4" t="s">
        <v>77</v>
      </c>
      <c r="B44" s="40" t="s">
        <v>47</v>
      </c>
      <c r="C44" s="46" t="s">
        <v>47</v>
      </c>
      <c r="D44" s="46" t="s">
        <v>47</v>
      </c>
      <c r="E44" s="46" t="s">
        <v>47</v>
      </c>
      <c r="F44" s="46" t="s">
        <v>47</v>
      </c>
      <c r="G44" s="46" t="s">
        <v>47</v>
      </c>
      <c r="H44" s="46" t="s">
        <v>47</v>
      </c>
      <c r="I44" s="55" t="s">
        <v>47</v>
      </c>
      <c r="J44" s="37"/>
    </row>
    <row r="45" spans="1:10" ht="14.1" customHeight="1">
      <c r="A45" s="4" t="s">
        <v>75</v>
      </c>
      <c r="B45" s="40">
        <v>1</v>
      </c>
      <c r="C45" s="46" t="s">
        <v>47</v>
      </c>
      <c r="D45" s="46" t="s">
        <v>47</v>
      </c>
      <c r="E45" s="46">
        <v>2</v>
      </c>
      <c r="F45" s="46">
        <v>1</v>
      </c>
      <c r="G45" s="46" t="s">
        <v>47</v>
      </c>
      <c r="H45" s="46" t="s">
        <v>47</v>
      </c>
      <c r="I45" s="55" t="s">
        <v>47</v>
      </c>
      <c r="J45" s="37"/>
    </row>
    <row r="46" spans="1:10" ht="14.1" customHeight="1">
      <c r="A46" s="4" t="s">
        <v>78</v>
      </c>
      <c r="B46" s="40">
        <v>1</v>
      </c>
      <c r="C46" s="46" t="s">
        <v>47</v>
      </c>
      <c r="D46" s="46">
        <v>1</v>
      </c>
      <c r="E46" s="46" t="s">
        <v>47</v>
      </c>
      <c r="F46" s="46" t="s">
        <v>47</v>
      </c>
      <c r="G46" s="46" t="s">
        <v>47</v>
      </c>
      <c r="H46" s="46" t="s">
        <v>47</v>
      </c>
      <c r="I46" s="55" t="s">
        <v>47</v>
      </c>
      <c r="J46" s="37"/>
    </row>
    <row r="47" spans="1:10" ht="14.1" customHeight="1">
      <c r="A47" s="4" t="s">
        <v>79</v>
      </c>
      <c r="B47" s="40" t="s">
        <v>47</v>
      </c>
      <c r="C47" s="46" t="s">
        <v>47</v>
      </c>
      <c r="D47" s="46" t="s">
        <v>47</v>
      </c>
      <c r="E47" s="46" t="s">
        <v>47</v>
      </c>
      <c r="F47" s="46" t="s">
        <v>47</v>
      </c>
      <c r="G47" s="46" t="s">
        <v>47</v>
      </c>
      <c r="H47" s="46" t="s">
        <v>47</v>
      </c>
      <c r="I47" s="55" t="s">
        <v>47</v>
      </c>
      <c r="J47" s="37"/>
    </row>
    <row r="48" spans="1:10" ht="14.1" customHeight="1">
      <c r="A48" s="4" t="s">
        <v>81</v>
      </c>
      <c r="B48" s="40" t="s">
        <v>47</v>
      </c>
      <c r="C48" s="46" t="s">
        <v>47</v>
      </c>
      <c r="D48" s="46" t="s">
        <v>47</v>
      </c>
      <c r="E48" s="46" t="s">
        <v>47</v>
      </c>
      <c r="F48" s="46" t="s">
        <v>47</v>
      </c>
      <c r="G48" s="46" t="s">
        <v>47</v>
      </c>
      <c r="H48" s="46" t="s">
        <v>47</v>
      </c>
      <c r="I48" s="55" t="s">
        <v>47</v>
      </c>
      <c r="J48" s="37"/>
    </row>
    <row r="49" spans="1:10" ht="14.1" customHeight="1">
      <c r="A49" s="4" t="s">
        <v>84</v>
      </c>
      <c r="B49" s="40" t="s">
        <v>59</v>
      </c>
      <c r="C49" s="46" t="s">
        <v>59</v>
      </c>
      <c r="D49" s="46" t="s">
        <v>59</v>
      </c>
      <c r="E49" s="46" t="s">
        <v>59</v>
      </c>
      <c r="F49" s="46" t="s">
        <v>59</v>
      </c>
      <c r="G49" s="46" t="s">
        <v>59</v>
      </c>
      <c r="H49" s="46" t="s">
        <v>59</v>
      </c>
      <c r="I49" s="55" t="s">
        <v>59</v>
      </c>
      <c r="J49" s="37"/>
    </row>
    <row r="50" spans="1:10" ht="14.1" customHeight="1">
      <c r="A50" s="4" t="s">
        <v>87</v>
      </c>
      <c r="B50" s="40" t="s">
        <v>47</v>
      </c>
      <c r="C50" s="46" t="s">
        <v>47</v>
      </c>
      <c r="D50" s="46" t="s">
        <v>47</v>
      </c>
      <c r="E50" s="46" t="s">
        <v>47</v>
      </c>
      <c r="F50" s="46" t="s">
        <v>47</v>
      </c>
      <c r="G50" s="46">
        <v>1</v>
      </c>
      <c r="H50" s="46" t="s">
        <v>47</v>
      </c>
      <c r="I50" s="55" t="s">
        <v>47</v>
      </c>
      <c r="J50" s="37"/>
    </row>
    <row r="51" spans="1:10" ht="14.1" customHeight="1">
      <c r="A51" s="4" t="s">
        <v>50</v>
      </c>
      <c r="B51" s="40" t="s">
        <v>47</v>
      </c>
      <c r="C51" s="46" t="s">
        <v>47</v>
      </c>
      <c r="D51" s="46" t="s">
        <v>47</v>
      </c>
      <c r="E51" s="46" t="s">
        <v>47</v>
      </c>
      <c r="F51" s="46" t="s">
        <v>47</v>
      </c>
      <c r="G51" s="46" t="s">
        <v>47</v>
      </c>
      <c r="H51" s="46" t="s">
        <v>47</v>
      </c>
      <c r="I51" s="55" t="s">
        <v>47</v>
      </c>
      <c r="J51" s="37"/>
    </row>
    <row r="52" spans="1:10" ht="14.1" customHeight="1">
      <c r="A52" s="4" t="s">
        <v>20</v>
      </c>
      <c r="B52" s="40" t="s">
        <v>59</v>
      </c>
      <c r="C52" s="46" t="s">
        <v>59</v>
      </c>
      <c r="D52" s="46" t="s">
        <v>59</v>
      </c>
      <c r="E52" s="46" t="s">
        <v>59</v>
      </c>
      <c r="F52" s="46" t="s">
        <v>59</v>
      </c>
      <c r="G52" s="46" t="s">
        <v>59</v>
      </c>
      <c r="H52" s="46" t="s">
        <v>59</v>
      </c>
      <c r="I52" s="55" t="s">
        <v>59</v>
      </c>
      <c r="J52" s="37"/>
    </row>
    <row r="53" spans="1:10" ht="14.1" customHeight="1">
      <c r="A53" s="36" t="s">
        <v>88</v>
      </c>
      <c r="B53" s="41" t="s">
        <v>47</v>
      </c>
      <c r="C53" s="47" t="s">
        <v>47</v>
      </c>
      <c r="D53" s="47" t="s">
        <v>47</v>
      </c>
      <c r="E53" s="47" t="s">
        <v>47</v>
      </c>
      <c r="F53" s="47" t="s">
        <v>47</v>
      </c>
      <c r="G53" s="47" t="s">
        <v>47</v>
      </c>
      <c r="H53" s="47" t="s">
        <v>47</v>
      </c>
      <c r="I53" s="56" t="s">
        <v>47</v>
      </c>
      <c r="J53" s="37"/>
    </row>
    <row r="54" spans="1:10" ht="14.1" customHeight="1">
      <c r="A54" s="5" t="s">
        <v>93</v>
      </c>
      <c r="B54" s="42" t="s">
        <v>47</v>
      </c>
      <c r="C54" s="48" t="s">
        <v>47</v>
      </c>
      <c r="D54" s="48" t="s">
        <v>47</v>
      </c>
      <c r="E54" s="48" t="s">
        <v>47</v>
      </c>
      <c r="F54" s="48" t="s">
        <v>47</v>
      </c>
      <c r="G54" s="48" t="s">
        <v>47</v>
      </c>
      <c r="H54" s="48" t="s">
        <v>47</v>
      </c>
      <c r="I54" s="57" t="s">
        <v>47</v>
      </c>
      <c r="J54" s="37"/>
    </row>
    <row r="55" spans="1:10" ht="14.1" customHeight="1">
      <c r="A55" s="6" t="s">
        <v>96</v>
      </c>
      <c r="B55" s="43">
        <v>5</v>
      </c>
      <c r="C55" s="49">
        <v>0</v>
      </c>
      <c r="D55" s="49">
        <v>3</v>
      </c>
      <c r="E55" s="49">
        <v>4</v>
      </c>
      <c r="F55" s="49">
        <v>3</v>
      </c>
      <c r="G55" s="49">
        <v>1</v>
      </c>
      <c r="H55" s="49">
        <v>0</v>
      </c>
      <c r="I55" s="58">
        <v>0</v>
      </c>
      <c r="J55" s="37"/>
    </row>
    <row r="56" spans="1:10">
      <c r="A56" s="696" t="s">
        <v>654</v>
      </c>
      <c r="B56" s="697"/>
      <c r="C56" s="697"/>
      <c r="D56" s="697"/>
      <c r="E56" s="697"/>
      <c r="F56" s="697"/>
      <c r="G56" s="697"/>
      <c r="H56" s="2"/>
      <c r="I56" s="52" t="s">
        <v>26</v>
      </c>
      <c r="J56" s="37"/>
    </row>
    <row r="57" spans="1:10">
      <c r="A57" s="698"/>
      <c r="B57" s="698"/>
      <c r="C57" s="698"/>
      <c r="D57" s="698"/>
      <c r="E57" s="698"/>
      <c r="F57" s="698"/>
      <c r="G57" s="698"/>
      <c r="H57" s="2"/>
      <c r="I57" s="52" t="s">
        <v>99</v>
      </c>
      <c r="J57" s="37"/>
    </row>
    <row r="58" spans="1:10">
      <c r="G58" s="51"/>
    </row>
  </sheetData>
  <mergeCells count="2">
    <mergeCell ref="A2:J2"/>
    <mergeCell ref="A56:G57"/>
  </mergeCells>
  <phoneticPr fontId="6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8"/>
  <sheetViews>
    <sheetView showGridLines="0" view="pageBreakPreview" topLeftCell="A19" zoomScaleSheetLayoutView="100" workbookViewId="0">
      <selection activeCell="G29" sqref="G29"/>
    </sheetView>
  </sheetViews>
  <sheetFormatPr defaultRowHeight="13.5"/>
  <cols>
    <col min="11" max="11" width="1.875" customWidth="1"/>
  </cols>
  <sheetData>
    <row r="1" spans="1:11" ht="17.25">
      <c r="A1" s="699" t="s">
        <v>127</v>
      </c>
      <c r="B1" s="699"/>
      <c r="C1" s="699"/>
      <c r="D1" s="699"/>
      <c r="E1" s="699"/>
      <c r="F1" s="699"/>
      <c r="G1" s="699"/>
      <c r="H1" s="699"/>
      <c r="I1" s="699"/>
      <c r="J1" s="699"/>
    </row>
    <row r="2" spans="1:11">
      <c r="A2" s="2"/>
      <c r="B2" s="2" t="s">
        <v>111</v>
      </c>
      <c r="C2" s="2"/>
      <c r="D2" s="2"/>
      <c r="E2" s="2"/>
      <c r="F2" s="2"/>
      <c r="G2" s="37"/>
      <c r="H2" s="37"/>
      <c r="I2" s="37"/>
      <c r="J2" s="52" t="s">
        <v>34</v>
      </c>
    </row>
    <row r="3" spans="1:11" ht="28.5" customHeight="1">
      <c r="A3" s="60"/>
      <c r="B3" s="66" t="s">
        <v>96</v>
      </c>
      <c r="C3" s="38" t="s">
        <v>129</v>
      </c>
      <c r="D3" s="44" t="s">
        <v>132</v>
      </c>
      <c r="E3" s="44" t="s">
        <v>133</v>
      </c>
      <c r="F3" s="44" t="s">
        <v>136</v>
      </c>
      <c r="G3" s="44" t="s">
        <v>57</v>
      </c>
      <c r="H3" s="44" t="s">
        <v>5</v>
      </c>
      <c r="I3" s="44" t="s">
        <v>138</v>
      </c>
      <c r="J3" s="53" t="s">
        <v>141</v>
      </c>
    </row>
    <row r="4" spans="1:11" ht="14.1" customHeight="1">
      <c r="A4" s="61" t="s">
        <v>43</v>
      </c>
      <c r="B4" s="67">
        <v>15</v>
      </c>
      <c r="C4" s="39">
        <v>2</v>
      </c>
      <c r="D4" s="45">
        <v>5</v>
      </c>
      <c r="E4" s="45">
        <v>2</v>
      </c>
      <c r="F4" s="45">
        <v>2</v>
      </c>
      <c r="G4" s="45">
        <v>2</v>
      </c>
      <c r="H4" s="45" t="s">
        <v>47</v>
      </c>
      <c r="I4" s="45">
        <v>2</v>
      </c>
      <c r="J4" s="54" t="s">
        <v>47</v>
      </c>
    </row>
    <row r="5" spans="1:11" ht="14.1" customHeight="1">
      <c r="A5" s="62" t="s">
        <v>52</v>
      </c>
      <c r="B5" s="68" t="s">
        <v>47</v>
      </c>
      <c r="C5" s="40" t="s">
        <v>47</v>
      </c>
      <c r="D5" s="46" t="s">
        <v>47</v>
      </c>
      <c r="E5" s="46" t="s">
        <v>47</v>
      </c>
      <c r="F5" s="46" t="s">
        <v>47</v>
      </c>
      <c r="G5" s="46" t="s">
        <v>47</v>
      </c>
      <c r="H5" s="46" t="s">
        <v>47</v>
      </c>
      <c r="I5" s="46" t="s">
        <v>47</v>
      </c>
      <c r="J5" s="55" t="s">
        <v>47</v>
      </c>
    </row>
    <row r="6" spans="1:11" ht="14.1" customHeight="1">
      <c r="A6" s="62" t="s">
        <v>60</v>
      </c>
      <c r="B6" s="68">
        <v>15</v>
      </c>
      <c r="C6" s="40">
        <v>1</v>
      </c>
      <c r="D6" s="46">
        <v>6</v>
      </c>
      <c r="E6" s="46">
        <v>4</v>
      </c>
      <c r="F6" s="46">
        <v>2</v>
      </c>
      <c r="G6" s="46" t="s">
        <v>47</v>
      </c>
      <c r="H6" s="46" t="s">
        <v>47</v>
      </c>
      <c r="I6" s="46" t="s">
        <v>47</v>
      </c>
      <c r="J6" s="55" t="s">
        <v>47</v>
      </c>
      <c r="K6" s="32"/>
    </row>
    <row r="7" spans="1:11" ht="14.1" customHeight="1">
      <c r="A7" s="62" t="s">
        <v>61</v>
      </c>
      <c r="B7" s="68">
        <v>2</v>
      </c>
      <c r="C7" s="40" t="s">
        <v>59</v>
      </c>
      <c r="D7" s="46" t="s">
        <v>59</v>
      </c>
      <c r="E7" s="46" t="s">
        <v>59</v>
      </c>
      <c r="F7" s="46" t="s">
        <v>59</v>
      </c>
      <c r="G7" s="46" t="s">
        <v>59</v>
      </c>
      <c r="H7" s="46" t="s">
        <v>59</v>
      </c>
      <c r="I7" s="46" t="s">
        <v>59</v>
      </c>
      <c r="J7" s="55" t="s">
        <v>59</v>
      </c>
      <c r="K7" s="32"/>
    </row>
    <row r="8" spans="1:11" ht="14.1" customHeight="1">
      <c r="A8" s="62" t="s">
        <v>67</v>
      </c>
      <c r="B8" s="68">
        <v>2</v>
      </c>
      <c r="C8" s="40" t="s">
        <v>59</v>
      </c>
      <c r="D8" s="46" t="s">
        <v>59</v>
      </c>
      <c r="E8" s="46" t="s">
        <v>59</v>
      </c>
      <c r="F8" s="46" t="s">
        <v>59</v>
      </c>
      <c r="G8" s="46" t="s">
        <v>59</v>
      </c>
      <c r="H8" s="46" t="s">
        <v>59</v>
      </c>
      <c r="I8" s="46" t="s">
        <v>59</v>
      </c>
      <c r="J8" s="55" t="s">
        <v>59</v>
      </c>
    </row>
    <row r="9" spans="1:11" ht="14.1" customHeight="1">
      <c r="A9" s="62" t="s">
        <v>56</v>
      </c>
      <c r="B9" s="68">
        <v>47</v>
      </c>
      <c r="C9" s="40">
        <v>1</v>
      </c>
      <c r="D9" s="46">
        <v>15</v>
      </c>
      <c r="E9" s="46">
        <v>18</v>
      </c>
      <c r="F9" s="46">
        <v>5</v>
      </c>
      <c r="G9" s="46">
        <v>3</v>
      </c>
      <c r="H9" s="46">
        <v>2</v>
      </c>
      <c r="I9" s="46">
        <v>2</v>
      </c>
      <c r="J9" s="55">
        <v>1</v>
      </c>
    </row>
    <row r="10" spans="1:11" ht="14.1" customHeight="1">
      <c r="A10" s="62" t="s">
        <v>68</v>
      </c>
      <c r="B10" s="68">
        <v>4</v>
      </c>
      <c r="C10" s="40">
        <v>1</v>
      </c>
      <c r="D10" s="46" t="s">
        <v>47</v>
      </c>
      <c r="E10" s="46">
        <v>2</v>
      </c>
      <c r="F10" s="46" t="s">
        <v>47</v>
      </c>
      <c r="G10" s="46">
        <v>1</v>
      </c>
      <c r="H10" s="46" t="s">
        <v>47</v>
      </c>
      <c r="I10" s="46" t="s">
        <v>47</v>
      </c>
      <c r="J10" s="74" t="s">
        <v>47</v>
      </c>
    </row>
    <row r="11" spans="1:11" ht="14.1" customHeight="1">
      <c r="A11" s="62" t="s">
        <v>69</v>
      </c>
      <c r="B11" s="68">
        <v>23</v>
      </c>
      <c r="C11" s="40">
        <v>3</v>
      </c>
      <c r="D11" s="46">
        <v>5</v>
      </c>
      <c r="E11" s="46">
        <v>6</v>
      </c>
      <c r="F11" s="46">
        <v>2</v>
      </c>
      <c r="G11" s="46">
        <v>1</v>
      </c>
      <c r="H11" s="46">
        <v>2</v>
      </c>
      <c r="I11" s="46" t="s">
        <v>47</v>
      </c>
      <c r="J11" s="55" t="s">
        <v>47</v>
      </c>
    </row>
    <row r="12" spans="1:11" ht="14.1" customHeight="1">
      <c r="A12" s="62" t="s">
        <v>72</v>
      </c>
      <c r="B12" s="68">
        <v>11</v>
      </c>
      <c r="C12" s="40" t="s">
        <v>47</v>
      </c>
      <c r="D12" s="46">
        <v>5</v>
      </c>
      <c r="E12" s="46">
        <v>3</v>
      </c>
      <c r="F12" s="46">
        <v>3</v>
      </c>
      <c r="G12" s="46" t="s">
        <v>47</v>
      </c>
      <c r="H12" s="46" t="s">
        <v>47</v>
      </c>
      <c r="I12" s="46" t="s">
        <v>47</v>
      </c>
      <c r="J12" s="55" t="s">
        <v>47</v>
      </c>
    </row>
    <row r="13" spans="1:11" ht="14.1" customHeight="1">
      <c r="A13" s="62" t="s">
        <v>74</v>
      </c>
      <c r="B13" s="68">
        <v>17</v>
      </c>
      <c r="C13" s="40">
        <v>3</v>
      </c>
      <c r="D13" s="46">
        <v>4</v>
      </c>
      <c r="E13" s="46">
        <v>7</v>
      </c>
      <c r="F13" s="46">
        <v>2</v>
      </c>
      <c r="G13" s="46" t="s">
        <v>47</v>
      </c>
      <c r="H13" s="46">
        <v>1</v>
      </c>
      <c r="I13" s="46" t="s">
        <v>47</v>
      </c>
      <c r="J13" s="55" t="s">
        <v>47</v>
      </c>
    </row>
    <row r="14" spans="1:11" ht="14.1" customHeight="1">
      <c r="A14" s="62" t="s">
        <v>76</v>
      </c>
      <c r="B14" s="68">
        <v>9</v>
      </c>
      <c r="C14" s="40" t="s">
        <v>47</v>
      </c>
      <c r="D14" s="46">
        <v>3</v>
      </c>
      <c r="E14" s="46">
        <v>2</v>
      </c>
      <c r="F14" s="46">
        <v>2</v>
      </c>
      <c r="G14" s="46" t="s">
        <v>47</v>
      </c>
      <c r="H14" s="46">
        <v>1</v>
      </c>
      <c r="I14" s="46">
        <v>1</v>
      </c>
      <c r="J14" s="55" t="s">
        <v>47</v>
      </c>
    </row>
    <row r="15" spans="1:11" ht="14.1" customHeight="1">
      <c r="A15" s="62" t="s">
        <v>51</v>
      </c>
      <c r="B15" s="68">
        <v>14</v>
      </c>
      <c r="C15" s="40" t="s">
        <v>47</v>
      </c>
      <c r="D15" s="46">
        <v>3</v>
      </c>
      <c r="E15" s="46">
        <v>7</v>
      </c>
      <c r="F15" s="46">
        <v>3</v>
      </c>
      <c r="G15" s="46" t="s">
        <v>47</v>
      </c>
      <c r="H15" s="46">
        <v>1</v>
      </c>
      <c r="I15" s="46" t="s">
        <v>47</v>
      </c>
      <c r="J15" s="55" t="s">
        <v>47</v>
      </c>
    </row>
    <row r="16" spans="1:11" ht="14.1" customHeight="1">
      <c r="A16" s="62" t="s">
        <v>77</v>
      </c>
      <c r="B16" s="68">
        <v>20</v>
      </c>
      <c r="C16" s="40" t="s">
        <v>47</v>
      </c>
      <c r="D16" s="46">
        <v>8</v>
      </c>
      <c r="E16" s="46">
        <v>7</v>
      </c>
      <c r="F16" s="46">
        <v>1</v>
      </c>
      <c r="G16" s="46" t="s">
        <v>47</v>
      </c>
      <c r="H16" s="46" t="s">
        <v>47</v>
      </c>
      <c r="I16" s="46">
        <v>4</v>
      </c>
      <c r="J16" s="55" t="s">
        <v>47</v>
      </c>
    </row>
    <row r="17" spans="1:11" ht="14.1" customHeight="1">
      <c r="A17" s="62" t="s">
        <v>75</v>
      </c>
      <c r="B17" s="68">
        <v>22</v>
      </c>
      <c r="C17" s="40">
        <v>1</v>
      </c>
      <c r="D17" s="46">
        <v>4</v>
      </c>
      <c r="E17" s="46">
        <v>3</v>
      </c>
      <c r="F17" s="46">
        <v>5</v>
      </c>
      <c r="G17" s="46">
        <v>4</v>
      </c>
      <c r="H17" s="46">
        <v>3</v>
      </c>
      <c r="I17" s="46" t="s">
        <v>47</v>
      </c>
      <c r="J17" s="55">
        <v>1</v>
      </c>
    </row>
    <row r="18" spans="1:11" ht="14.1" customHeight="1">
      <c r="A18" s="62" t="s">
        <v>78</v>
      </c>
      <c r="B18" s="68">
        <v>11</v>
      </c>
      <c r="C18" s="40">
        <v>2</v>
      </c>
      <c r="D18" s="46">
        <v>3</v>
      </c>
      <c r="E18" s="46">
        <v>2</v>
      </c>
      <c r="F18" s="46">
        <v>2</v>
      </c>
      <c r="G18" s="46">
        <v>1</v>
      </c>
      <c r="H18" s="46">
        <v>1</v>
      </c>
      <c r="I18" s="46" t="s">
        <v>47</v>
      </c>
      <c r="J18" s="55" t="s">
        <v>47</v>
      </c>
    </row>
    <row r="19" spans="1:11" ht="14.1" customHeight="1">
      <c r="A19" s="62" t="s">
        <v>79</v>
      </c>
      <c r="B19" s="68">
        <v>7</v>
      </c>
      <c r="C19" s="40" t="s">
        <v>47</v>
      </c>
      <c r="D19" s="46">
        <v>4</v>
      </c>
      <c r="E19" s="46">
        <v>2</v>
      </c>
      <c r="F19" s="46" t="s">
        <v>47</v>
      </c>
      <c r="G19" s="46" t="s">
        <v>47</v>
      </c>
      <c r="H19" s="46" t="s">
        <v>47</v>
      </c>
      <c r="I19" s="46" t="s">
        <v>47</v>
      </c>
      <c r="J19" s="55" t="s">
        <v>47</v>
      </c>
    </row>
    <row r="20" spans="1:11" ht="14.1" customHeight="1">
      <c r="A20" s="62" t="s">
        <v>81</v>
      </c>
      <c r="B20" s="68" t="s">
        <v>47</v>
      </c>
      <c r="C20" s="40" t="s">
        <v>47</v>
      </c>
      <c r="D20" s="46" t="s">
        <v>47</v>
      </c>
      <c r="E20" s="46" t="s">
        <v>47</v>
      </c>
      <c r="F20" s="46" t="s">
        <v>47</v>
      </c>
      <c r="G20" s="46" t="s">
        <v>47</v>
      </c>
      <c r="H20" s="46" t="s">
        <v>47</v>
      </c>
      <c r="I20" s="46" t="s">
        <v>47</v>
      </c>
      <c r="J20" s="55" t="s">
        <v>47</v>
      </c>
    </row>
    <row r="21" spans="1:11" ht="14.1" customHeight="1">
      <c r="A21" s="62" t="s">
        <v>84</v>
      </c>
      <c r="B21" s="68">
        <v>2</v>
      </c>
      <c r="C21" s="40" t="s">
        <v>59</v>
      </c>
      <c r="D21" s="46" t="s">
        <v>59</v>
      </c>
      <c r="E21" s="46" t="s">
        <v>59</v>
      </c>
      <c r="F21" s="46" t="s">
        <v>59</v>
      </c>
      <c r="G21" s="46" t="s">
        <v>59</v>
      </c>
      <c r="H21" s="46" t="s">
        <v>59</v>
      </c>
      <c r="I21" s="46" t="s">
        <v>59</v>
      </c>
      <c r="J21" s="55" t="s">
        <v>59</v>
      </c>
      <c r="K21" s="32"/>
    </row>
    <row r="22" spans="1:11" ht="14.1" customHeight="1">
      <c r="A22" s="62" t="s">
        <v>87</v>
      </c>
      <c r="B22" s="68">
        <v>13</v>
      </c>
      <c r="C22" s="40" t="s">
        <v>47</v>
      </c>
      <c r="D22" s="46">
        <v>2</v>
      </c>
      <c r="E22" s="46">
        <v>7</v>
      </c>
      <c r="F22" s="46" t="s">
        <v>47</v>
      </c>
      <c r="G22" s="46" t="s">
        <v>47</v>
      </c>
      <c r="H22" s="46">
        <v>2</v>
      </c>
      <c r="I22" s="46">
        <v>1</v>
      </c>
      <c r="J22" s="55" t="s">
        <v>47</v>
      </c>
    </row>
    <row r="23" spans="1:11" ht="14.1" customHeight="1">
      <c r="A23" s="62" t="s">
        <v>50</v>
      </c>
      <c r="B23" s="68" t="s">
        <v>47</v>
      </c>
      <c r="C23" s="40" t="s">
        <v>47</v>
      </c>
      <c r="D23" s="46" t="s">
        <v>47</v>
      </c>
      <c r="E23" s="46" t="s">
        <v>47</v>
      </c>
      <c r="F23" s="46" t="s">
        <v>47</v>
      </c>
      <c r="G23" s="46" t="s">
        <v>47</v>
      </c>
      <c r="H23" s="46" t="s">
        <v>47</v>
      </c>
      <c r="I23" s="46" t="s">
        <v>47</v>
      </c>
      <c r="J23" s="55" t="s">
        <v>47</v>
      </c>
    </row>
    <row r="24" spans="1:11" ht="14.1" customHeight="1">
      <c r="A24" s="62" t="s">
        <v>20</v>
      </c>
      <c r="B24" s="68">
        <v>2</v>
      </c>
      <c r="C24" s="40" t="s">
        <v>59</v>
      </c>
      <c r="D24" s="46" t="s">
        <v>59</v>
      </c>
      <c r="E24" s="46" t="s">
        <v>59</v>
      </c>
      <c r="F24" s="46" t="s">
        <v>59</v>
      </c>
      <c r="G24" s="46" t="s">
        <v>59</v>
      </c>
      <c r="H24" s="46" t="s">
        <v>59</v>
      </c>
      <c r="I24" s="46" t="s">
        <v>59</v>
      </c>
      <c r="J24" s="55" t="s">
        <v>59</v>
      </c>
    </row>
    <row r="25" spans="1:11" ht="14.1" customHeight="1">
      <c r="A25" s="63" t="s">
        <v>88</v>
      </c>
      <c r="B25" s="69">
        <v>3</v>
      </c>
      <c r="C25" s="41">
        <v>1</v>
      </c>
      <c r="D25" s="47" t="s">
        <v>47</v>
      </c>
      <c r="E25" s="47" t="s">
        <v>47</v>
      </c>
      <c r="F25" s="47" t="s">
        <v>47</v>
      </c>
      <c r="G25" s="47" t="s">
        <v>47</v>
      </c>
      <c r="H25" s="47">
        <v>1</v>
      </c>
      <c r="I25" s="47" t="s">
        <v>47</v>
      </c>
      <c r="J25" s="56" t="s">
        <v>47</v>
      </c>
    </row>
    <row r="26" spans="1:11" ht="14.1" customHeight="1">
      <c r="A26" s="64" t="s">
        <v>93</v>
      </c>
      <c r="B26" s="70">
        <v>5</v>
      </c>
      <c r="C26" s="42">
        <v>2</v>
      </c>
      <c r="D26" s="48">
        <v>1</v>
      </c>
      <c r="E26" s="48">
        <v>1</v>
      </c>
      <c r="F26" s="48" t="s">
        <v>47</v>
      </c>
      <c r="G26" s="48" t="s">
        <v>47</v>
      </c>
      <c r="H26" s="48">
        <v>1</v>
      </c>
      <c r="I26" s="48" t="s">
        <v>47</v>
      </c>
      <c r="J26" s="57" t="s">
        <v>47</v>
      </c>
    </row>
    <row r="27" spans="1:11" ht="14.1" customHeight="1">
      <c r="A27" s="65" t="s">
        <v>96</v>
      </c>
      <c r="B27" s="71">
        <f>SUM(B4:B26)</f>
        <v>244</v>
      </c>
      <c r="C27" s="43">
        <v>18</v>
      </c>
      <c r="D27" s="49">
        <v>72</v>
      </c>
      <c r="E27" s="49">
        <v>75</v>
      </c>
      <c r="F27" s="49">
        <v>29</v>
      </c>
      <c r="G27" s="49">
        <v>13</v>
      </c>
      <c r="H27" s="49">
        <v>15</v>
      </c>
      <c r="I27" s="49">
        <v>10</v>
      </c>
      <c r="J27" s="58">
        <v>3</v>
      </c>
      <c r="K27" s="32"/>
    </row>
    <row r="28" spans="1:11">
      <c r="A28" s="7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7"/>
      <c r="B29" s="59"/>
      <c r="C29" s="37"/>
      <c r="D29" s="37"/>
      <c r="E29" s="37"/>
      <c r="F29" s="37"/>
      <c r="G29" s="37"/>
      <c r="H29" s="37"/>
      <c r="I29" s="37"/>
      <c r="J29" s="2"/>
    </row>
    <row r="30" spans="1:11">
      <c r="A30" s="37"/>
      <c r="B30" s="2" t="s">
        <v>106</v>
      </c>
      <c r="C30" s="37"/>
      <c r="D30" s="37"/>
      <c r="E30" s="37"/>
      <c r="F30" s="52" t="s">
        <v>34</v>
      </c>
      <c r="G30" s="37"/>
      <c r="H30" s="37"/>
      <c r="I30" s="37"/>
      <c r="J30" s="2"/>
    </row>
    <row r="31" spans="1:11" ht="24">
      <c r="A31" s="35"/>
      <c r="B31" s="38" t="s">
        <v>142</v>
      </c>
      <c r="C31" s="44" t="s">
        <v>145</v>
      </c>
      <c r="D31" s="44" t="s">
        <v>146</v>
      </c>
      <c r="E31" s="44" t="s">
        <v>147</v>
      </c>
      <c r="F31" s="53" t="s">
        <v>148</v>
      </c>
      <c r="G31" s="72"/>
      <c r="H31" s="72"/>
      <c r="I31" s="72"/>
      <c r="J31" s="2"/>
    </row>
    <row r="32" spans="1:11" ht="13.5" customHeight="1">
      <c r="A32" s="3" t="s">
        <v>43</v>
      </c>
      <c r="B32" s="39" t="s">
        <v>47</v>
      </c>
      <c r="C32" s="45" t="s">
        <v>47</v>
      </c>
      <c r="D32" s="45" t="s">
        <v>47</v>
      </c>
      <c r="E32" s="45" t="s">
        <v>47</v>
      </c>
      <c r="F32" s="54" t="s">
        <v>47</v>
      </c>
      <c r="G32" s="32"/>
      <c r="H32" s="32"/>
      <c r="I32" s="32"/>
      <c r="J32" s="2"/>
    </row>
    <row r="33" spans="1:10" ht="14.1" customHeight="1">
      <c r="A33" s="4" t="s">
        <v>52</v>
      </c>
      <c r="B33" s="40" t="s">
        <v>47</v>
      </c>
      <c r="C33" s="46" t="s">
        <v>47</v>
      </c>
      <c r="D33" s="46" t="s">
        <v>47</v>
      </c>
      <c r="E33" s="46" t="s">
        <v>47</v>
      </c>
      <c r="F33" s="55" t="s">
        <v>47</v>
      </c>
      <c r="G33" s="32"/>
      <c r="H33" s="32"/>
      <c r="I33" s="32"/>
      <c r="J33" s="2"/>
    </row>
    <row r="34" spans="1:10" ht="14.1" customHeight="1">
      <c r="A34" s="4" t="s">
        <v>60</v>
      </c>
      <c r="B34" s="40" t="s">
        <v>47</v>
      </c>
      <c r="C34" s="46" t="s">
        <v>47</v>
      </c>
      <c r="D34" s="46" t="s">
        <v>47</v>
      </c>
      <c r="E34" s="46" t="s">
        <v>47</v>
      </c>
      <c r="F34" s="55" t="s">
        <v>47</v>
      </c>
      <c r="G34" s="32"/>
      <c r="H34" s="32"/>
      <c r="I34" s="32"/>
      <c r="J34" s="2"/>
    </row>
    <row r="35" spans="1:10" ht="14.1" customHeight="1">
      <c r="A35" s="4" t="s">
        <v>61</v>
      </c>
      <c r="B35" s="40" t="s">
        <v>59</v>
      </c>
      <c r="C35" s="46" t="s">
        <v>59</v>
      </c>
      <c r="D35" s="46" t="s">
        <v>59</v>
      </c>
      <c r="E35" s="46" t="s">
        <v>59</v>
      </c>
      <c r="F35" s="55" t="s">
        <v>59</v>
      </c>
      <c r="G35" s="32"/>
      <c r="H35" s="32"/>
      <c r="I35" s="32"/>
      <c r="J35" s="2"/>
    </row>
    <row r="36" spans="1:10" ht="14.1" customHeight="1">
      <c r="A36" s="4" t="s">
        <v>67</v>
      </c>
      <c r="B36" s="40" t="s">
        <v>59</v>
      </c>
      <c r="C36" s="46" t="s">
        <v>59</v>
      </c>
      <c r="D36" s="46" t="s">
        <v>59</v>
      </c>
      <c r="E36" s="46" t="s">
        <v>59</v>
      </c>
      <c r="F36" s="55" t="s">
        <v>59</v>
      </c>
      <c r="G36" s="32"/>
      <c r="H36" s="32"/>
      <c r="I36" s="32"/>
      <c r="J36" s="2"/>
    </row>
    <row r="37" spans="1:10" ht="14.1" customHeight="1">
      <c r="A37" s="4" t="s">
        <v>56</v>
      </c>
      <c r="B37" s="40" t="s">
        <v>47</v>
      </c>
      <c r="C37" s="46" t="s">
        <v>47</v>
      </c>
      <c r="D37" s="46" t="s">
        <v>47</v>
      </c>
      <c r="E37" s="46" t="s">
        <v>47</v>
      </c>
      <c r="F37" s="55" t="s">
        <v>47</v>
      </c>
      <c r="G37" s="32"/>
      <c r="H37" s="32"/>
      <c r="I37" s="32"/>
      <c r="J37" s="2"/>
    </row>
    <row r="38" spans="1:10" ht="14.1" customHeight="1">
      <c r="A38" s="4" t="s">
        <v>68</v>
      </c>
      <c r="B38" s="40" t="s">
        <v>47</v>
      </c>
      <c r="C38" s="46" t="s">
        <v>47</v>
      </c>
      <c r="D38" s="46" t="s">
        <v>47</v>
      </c>
      <c r="E38" s="46" t="s">
        <v>47</v>
      </c>
      <c r="F38" s="55" t="s">
        <v>47</v>
      </c>
      <c r="G38" s="32"/>
      <c r="H38" s="32"/>
      <c r="I38" s="32"/>
      <c r="J38" s="2"/>
    </row>
    <row r="39" spans="1:10" ht="14.1" customHeight="1">
      <c r="A39" s="4" t="s">
        <v>69</v>
      </c>
      <c r="B39" s="40">
        <v>1</v>
      </c>
      <c r="C39" s="46" t="s">
        <v>47</v>
      </c>
      <c r="D39" s="46" t="s">
        <v>47</v>
      </c>
      <c r="E39" s="46" t="s">
        <v>47</v>
      </c>
      <c r="F39" s="55" t="s">
        <v>47</v>
      </c>
      <c r="G39" s="32"/>
      <c r="H39" s="32"/>
      <c r="I39" s="32"/>
      <c r="J39" s="2"/>
    </row>
    <row r="40" spans="1:10" ht="14.1" customHeight="1">
      <c r="A40" s="4" t="s">
        <v>72</v>
      </c>
      <c r="B40" s="40" t="s">
        <v>47</v>
      </c>
      <c r="C40" s="46" t="s">
        <v>47</v>
      </c>
      <c r="D40" s="46" t="s">
        <v>47</v>
      </c>
      <c r="E40" s="46" t="s">
        <v>47</v>
      </c>
      <c r="F40" s="55" t="s">
        <v>47</v>
      </c>
      <c r="G40" s="32"/>
      <c r="H40" s="32"/>
      <c r="I40" s="32"/>
      <c r="J40" s="2"/>
    </row>
    <row r="41" spans="1:10" ht="14.1" customHeight="1">
      <c r="A41" s="4" t="s">
        <v>74</v>
      </c>
      <c r="B41" s="40" t="s">
        <v>47</v>
      </c>
      <c r="C41" s="46" t="s">
        <v>47</v>
      </c>
      <c r="D41" s="46" t="s">
        <v>47</v>
      </c>
      <c r="E41" s="46" t="s">
        <v>47</v>
      </c>
      <c r="F41" s="55" t="s">
        <v>47</v>
      </c>
      <c r="G41" s="32"/>
      <c r="H41" s="32"/>
      <c r="I41" s="32"/>
      <c r="J41" s="2"/>
    </row>
    <row r="42" spans="1:10" ht="14.1" customHeight="1">
      <c r="A42" s="4" t="s">
        <v>76</v>
      </c>
      <c r="B42" s="40" t="s">
        <v>47</v>
      </c>
      <c r="C42" s="46" t="s">
        <v>47</v>
      </c>
      <c r="D42" s="46" t="s">
        <v>47</v>
      </c>
      <c r="E42" s="46" t="s">
        <v>47</v>
      </c>
      <c r="F42" s="55" t="s">
        <v>47</v>
      </c>
      <c r="G42" s="32"/>
      <c r="H42" s="32"/>
      <c r="I42" s="32"/>
      <c r="J42" s="2"/>
    </row>
    <row r="43" spans="1:10" ht="14.1" customHeight="1">
      <c r="A43" s="4" t="s">
        <v>51</v>
      </c>
      <c r="B43" s="40" t="s">
        <v>47</v>
      </c>
      <c r="C43" s="46" t="s">
        <v>47</v>
      </c>
      <c r="D43" s="46" t="s">
        <v>47</v>
      </c>
      <c r="E43" s="46" t="s">
        <v>47</v>
      </c>
      <c r="F43" s="55" t="s">
        <v>47</v>
      </c>
      <c r="G43" s="32"/>
      <c r="H43" s="32"/>
      <c r="I43" s="32"/>
      <c r="J43" s="2"/>
    </row>
    <row r="44" spans="1:10" ht="14.1" customHeight="1">
      <c r="A44" s="4" t="s">
        <v>77</v>
      </c>
      <c r="B44" s="40" t="s">
        <v>47</v>
      </c>
      <c r="C44" s="46" t="s">
        <v>47</v>
      </c>
      <c r="D44" s="46" t="s">
        <v>47</v>
      </c>
      <c r="E44" s="46" t="s">
        <v>47</v>
      </c>
      <c r="F44" s="55" t="s">
        <v>47</v>
      </c>
      <c r="G44" s="32"/>
      <c r="H44" s="32"/>
      <c r="I44" s="32"/>
      <c r="J44" s="2"/>
    </row>
    <row r="45" spans="1:10" ht="14.1" customHeight="1">
      <c r="A45" s="4" t="s">
        <v>75</v>
      </c>
      <c r="B45" s="40">
        <v>1</v>
      </c>
      <c r="C45" s="46" t="s">
        <v>47</v>
      </c>
      <c r="D45" s="46" t="s">
        <v>47</v>
      </c>
      <c r="E45" s="46" t="s">
        <v>47</v>
      </c>
      <c r="F45" s="55" t="s">
        <v>47</v>
      </c>
      <c r="G45" s="32"/>
      <c r="H45" s="32"/>
      <c r="I45" s="32"/>
      <c r="J45" s="2"/>
    </row>
    <row r="46" spans="1:10" ht="14.1" customHeight="1">
      <c r="A46" s="4" t="s">
        <v>78</v>
      </c>
      <c r="B46" s="40" t="s">
        <v>47</v>
      </c>
      <c r="C46" s="46" t="s">
        <v>47</v>
      </c>
      <c r="D46" s="46" t="s">
        <v>47</v>
      </c>
      <c r="E46" s="46" t="s">
        <v>47</v>
      </c>
      <c r="F46" s="55" t="s">
        <v>47</v>
      </c>
      <c r="G46" s="32"/>
      <c r="H46" s="32"/>
      <c r="I46" s="32"/>
      <c r="J46" s="2"/>
    </row>
    <row r="47" spans="1:10" ht="14.1" customHeight="1">
      <c r="A47" s="4" t="s">
        <v>79</v>
      </c>
      <c r="B47" s="40" t="s">
        <v>47</v>
      </c>
      <c r="C47" s="46" t="s">
        <v>47</v>
      </c>
      <c r="D47" s="46" t="s">
        <v>47</v>
      </c>
      <c r="E47" s="46" t="s">
        <v>47</v>
      </c>
      <c r="F47" s="55" t="s">
        <v>47</v>
      </c>
      <c r="G47" s="32"/>
      <c r="H47" s="32"/>
      <c r="I47" s="32"/>
      <c r="J47" s="2"/>
    </row>
    <row r="48" spans="1:10" ht="14.1" customHeight="1">
      <c r="A48" s="4" t="s">
        <v>81</v>
      </c>
      <c r="B48" s="40" t="s">
        <v>47</v>
      </c>
      <c r="C48" s="46" t="s">
        <v>47</v>
      </c>
      <c r="D48" s="46" t="s">
        <v>47</v>
      </c>
      <c r="E48" s="46" t="s">
        <v>47</v>
      </c>
      <c r="F48" s="55" t="s">
        <v>47</v>
      </c>
      <c r="G48" s="32"/>
      <c r="H48" s="32"/>
      <c r="I48" s="32"/>
      <c r="J48" s="2"/>
    </row>
    <row r="49" spans="1:10" ht="14.1" customHeight="1">
      <c r="A49" s="4" t="s">
        <v>84</v>
      </c>
      <c r="B49" s="40" t="s">
        <v>59</v>
      </c>
      <c r="C49" s="46" t="s">
        <v>59</v>
      </c>
      <c r="D49" s="46" t="s">
        <v>59</v>
      </c>
      <c r="E49" s="46" t="s">
        <v>59</v>
      </c>
      <c r="F49" s="55" t="s">
        <v>59</v>
      </c>
      <c r="G49" s="32"/>
      <c r="H49" s="32"/>
      <c r="I49" s="32"/>
      <c r="J49" s="2"/>
    </row>
    <row r="50" spans="1:10" ht="14.1" customHeight="1">
      <c r="A50" s="4" t="s">
        <v>87</v>
      </c>
      <c r="B50" s="40">
        <v>1</v>
      </c>
      <c r="C50" s="46" t="s">
        <v>47</v>
      </c>
      <c r="D50" s="46" t="s">
        <v>47</v>
      </c>
      <c r="E50" s="46" t="s">
        <v>47</v>
      </c>
      <c r="F50" s="55" t="s">
        <v>47</v>
      </c>
      <c r="G50" s="32"/>
      <c r="H50" s="32"/>
      <c r="I50" s="32"/>
      <c r="J50" s="2"/>
    </row>
    <row r="51" spans="1:10" ht="14.1" customHeight="1">
      <c r="A51" s="4" t="s">
        <v>50</v>
      </c>
      <c r="B51" s="40" t="s">
        <v>47</v>
      </c>
      <c r="C51" s="46" t="s">
        <v>47</v>
      </c>
      <c r="D51" s="46" t="s">
        <v>47</v>
      </c>
      <c r="E51" s="46" t="s">
        <v>47</v>
      </c>
      <c r="F51" s="55" t="s">
        <v>47</v>
      </c>
      <c r="G51" s="32"/>
      <c r="H51" s="32"/>
      <c r="I51" s="32"/>
      <c r="J51" s="2"/>
    </row>
    <row r="52" spans="1:10" ht="14.1" customHeight="1">
      <c r="A52" s="4" t="s">
        <v>20</v>
      </c>
      <c r="B52" s="40" t="s">
        <v>59</v>
      </c>
      <c r="C52" s="46" t="s">
        <v>59</v>
      </c>
      <c r="D52" s="46" t="s">
        <v>59</v>
      </c>
      <c r="E52" s="46" t="s">
        <v>59</v>
      </c>
      <c r="F52" s="55" t="s">
        <v>59</v>
      </c>
      <c r="G52" s="73"/>
      <c r="H52" s="32"/>
      <c r="I52" s="32"/>
      <c r="J52" s="2"/>
    </row>
    <row r="53" spans="1:10" ht="14.1" customHeight="1">
      <c r="A53" s="36" t="s">
        <v>88</v>
      </c>
      <c r="B53" s="40" t="s">
        <v>47</v>
      </c>
      <c r="C53" s="46" t="s">
        <v>47</v>
      </c>
      <c r="D53" s="46" t="s">
        <v>47</v>
      </c>
      <c r="E53" s="46" t="s">
        <v>47</v>
      </c>
      <c r="F53" s="55" t="s">
        <v>47</v>
      </c>
      <c r="G53" s="73" t="s">
        <v>597</v>
      </c>
      <c r="I53" s="32"/>
      <c r="J53" s="2"/>
    </row>
    <row r="54" spans="1:10" ht="14.1" customHeight="1">
      <c r="A54" s="5" t="s">
        <v>93</v>
      </c>
      <c r="B54" s="42" t="s">
        <v>47</v>
      </c>
      <c r="C54" s="48" t="s">
        <v>47</v>
      </c>
      <c r="D54" s="48" t="s">
        <v>47</v>
      </c>
      <c r="E54" s="48" t="s">
        <v>47</v>
      </c>
      <c r="F54" s="57" t="s">
        <v>47</v>
      </c>
      <c r="H54" s="32"/>
      <c r="I54" s="32"/>
      <c r="J54" s="2"/>
    </row>
    <row r="55" spans="1:10">
      <c r="A55" s="6" t="s">
        <v>96</v>
      </c>
      <c r="B55" s="43">
        <v>3</v>
      </c>
      <c r="C55" s="49">
        <v>0</v>
      </c>
      <c r="D55" s="49">
        <v>0</v>
      </c>
      <c r="E55" s="49">
        <v>0</v>
      </c>
      <c r="F55" s="58">
        <v>0</v>
      </c>
      <c r="H55" s="32"/>
      <c r="I55" s="32"/>
      <c r="J55" s="19"/>
    </row>
    <row r="56" spans="1:10">
      <c r="A56" t="s">
        <v>653</v>
      </c>
      <c r="B56" s="19"/>
      <c r="C56" s="19"/>
      <c r="D56" s="19"/>
      <c r="E56" s="19"/>
      <c r="F56" s="19"/>
      <c r="G56" s="19"/>
      <c r="H56" s="19"/>
      <c r="I56" s="32"/>
      <c r="J56" s="2"/>
    </row>
    <row r="57" spans="1:10">
      <c r="B57" s="19"/>
      <c r="C57" s="19"/>
      <c r="D57" s="19"/>
      <c r="E57" s="19"/>
      <c r="F57" s="19"/>
      <c r="G57" s="19"/>
      <c r="H57" s="19"/>
      <c r="I57" s="32" t="s">
        <v>26</v>
      </c>
      <c r="J57" s="2"/>
    </row>
    <row r="58" spans="1:10">
      <c r="B58" s="19"/>
      <c r="C58" s="19"/>
      <c r="D58" s="19"/>
      <c r="E58" s="19"/>
      <c r="F58" s="19"/>
      <c r="G58" s="19"/>
      <c r="H58" s="19"/>
      <c r="I58" s="32" t="s">
        <v>99</v>
      </c>
      <c r="J58" s="2"/>
    </row>
  </sheetData>
  <mergeCells count="1">
    <mergeCell ref="A1:J1"/>
  </mergeCells>
  <phoneticPr fontId="6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9"/>
  <sheetViews>
    <sheetView showGridLines="0" view="pageBreakPreview" topLeftCell="A2" zoomScaleSheetLayoutView="100" workbookViewId="0">
      <selection activeCell="I68" sqref="I68"/>
    </sheetView>
  </sheetViews>
  <sheetFormatPr defaultColWidth="10" defaultRowHeight="12"/>
  <cols>
    <col min="1" max="1" width="12.75" style="9" customWidth="1"/>
    <col min="2" max="8" width="11.5" style="9" customWidth="1"/>
    <col min="9" max="9" width="4.5" style="9" customWidth="1"/>
    <col min="10" max="10" width="12" style="9" bestFit="1" customWidth="1"/>
    <col min="11" max="16384" width="10" style="9"/>
  </cols>
  <sheetData>
    <row r="1" spans="1:8" hidden="1">
      <c r="A1" s="9" t="s">
        <v>160</v>
      </c>
    </row>
    <row r="2" spans="1:8" ht="17.25">
      <c r="A2" s="75" t="s">
        <v>45</v>
      </c>
    </row>
    <row r="3" spans="1:8" ht="17.25" customHeight="1">
      <c r="B3" s="77"/>
      <c r="C3" s="77"/>
      <c r="D3" s="77"/>
      <c r="E3" s="77"/>
      <c r="F3" s="77"/>
    </row>
    <row r="4" spans="1:8" ht="17.25" customHeight="1">
      <c r="A4" s="700" t="s">
        <v>435</v>
      </c>
      <c r="B4" s="700"/>
      <c r="C4" s="700"/>
      <c r="D4" s="700"/>
      <c r="E4" s="700"/>
      <c r="F4" s="700"/>
      <c r="G4" s="700"/>
      <c r="H4" s="700"/>
    </row>
    <row r="5" spans="1:8" ht="17.25" customHeight="1">
      <c r="A5" s="77"/>
      <c r="B5" s="77"/>
      <c r="C5" s="77"/>
      <c r="D5" s="77"/>
      <c r="E5" s="77"/>
      <c r="F5" s="77"/>
      <c r="G5" s="77"/>
    </row>
    <row r="6" spans="1:8" ht="46.5" customHeight="1">
      <c r="A6" s="66" t="s">
        <v>164</v>
      </c>
      <c r="B6" s="66" t="s">
        <v>165</v>
      </c>
      <c r="C6" s="66" t="s">
        <v>139</v>
      </c>
      <c r="D6" s="66" t="s">
        <v>166</v>
      </c>
      <c r="E6" s="66" t="s">
        <v>169</v>
      </c>
      <c r="F6" s="66" t="s">
        <v>172</v>
      </c>
      <c r="G6" s="66" t="s">
        <v>173</v>
      </c>
      <c r="H6" s="66" t="s">
        <v>174</v>
      </c>
    </row>
    <row r="7" spans="1:8" ht="21" hidden="1" customHeight="1">
      <c r="A7" s="16" t="s">
        <v>151</v>
      </c>
      <c r="B7" s="82">
        <v>853</v>
      </c>
      <c r="C7" s="87">
        <v>310.37</v>
      </c>
      <c r="D7" s="92">
        <v>23328</v>
      </c>
      <c r="E7" s="97">
        <v>7.5</v>
      </c>
      <c r="F7" s="92">
        <v>20140</v>
      </c>
      <c r="G7" s="92">
        <v>469826</v>
      </c>
      <c r="H7" s="104">
        <f t="shared" ref="H7:H12" si="0">D7/B7</f>
        <v>27.348182883939039</v>
      </c>
    </row>
    <row r="8" spans="1:8" ht="21" hidden="1" customHeight="1">
      <c r="A8" s="78" t="s">
        <v>37</v>
      </c>
      <c r="B8" s="83">
        <v>771</v>
      </c>
      <c r="C8" s="88">
        <v>256.33999999999997</v>
      </c>
      <c r="D8" s="93">
        <v>19564</v>
      </c>
      <c r="E8" s="98">
        <v>7.6</v>
      </c>
      <c r="F8" s="93">
        <v>20410</v>
      </c>
      <c r="G8" s="93">
        <v>399298</v>
      </c>
      <c r="H8" s="105">
        <f t="shared" si="0"/>
        <v>25.374837872892346</v>
      </c>
    </row>
    <row r="9" spans="1:8" ht="21" hidden="1" customHeight="1">
      <c r="A9" s="79" t="s">
        <v>175</v>
      </c>
      <c r="B9" s="84">
        <v>743</v>
      </c>
      <c r="C9" s="89">
        <v>264.94</v>
      </c>
      <c r="D9" s="94">
        <v>20602</v>
      </c>
      <c r="E9" s="99">
        <v>7.8</v>
      </c>
      <c r="F9" s="94">
        <v>19790</v>
      </c>
      <c r="G9" s="94">
        <v>407716</v>
      </c>
      <c r="H9" s="106">
        <f t="shared" si="0"/>
        <v>27.728129205921938</v>
      </c>
    </row>
    <row r="10" spans="1:8" ht="21" hidden="1" customHeight="1">
      <c r="A10" s="79" t="s">
        <v>176</v>
      </c>
      <c r="B10" s="84">
        <v>709</v>
      </c>
      <c r="C10" s="89">
        <v>242.98</v>
      </c>
      <c r="D10" s="94">
        <v>18598</v>
      </c>
      <c r="E10" s="99">
        <v>7.7</v>
      </c>
      <c r="F10" s="94">
        <v>20147</v>
      </c>
      <c r="G10" s="94">
        <v>374693</v>
      </c>
      <c r="H10" s="106">
        <f t="shared" si="0"/>
        <v>26.231311706629054</v>
      </c>
    </row>
    <row r="11" spans="1:8" ht="21" hidden="1" customHeight="1">
      <c r="A11" s="79" t="s">
        <v>177</v>
      </c>
      <c r="B11" s="84">
        <v>705</v>
      </c>
      <c r="C11" s="89">
        <v>246.62</v>
      </c>
      <c r="D11" s="94">
        <v>16173</v>
      </c>
      <c r="E11" s="99">
        <v>6.6</v>
      </c>
      <c r="F11" s="94">
        <v>18813</v>
      </c>
      <c r="G11" s="94">
        <v>304274</v>
      </c>
      <c r="H11" s="106">
        <f t="shared" si="0"/>
        <v>22.940425531914894</v>
      </c>
    </row>
    <row r="12" spans="1:8" ht="21" hidden="1" customHeight="1">
      <c r="A12" s="79" t="s">
        <v>130</v>
      </c>
      <c r="B12" s="84">
        <v>654</v>
      </c>
      <c r="C12" s="89">
        <v>207.21</v>
      </c>
      <c r="D12" s="94">
        <v>14375</v>
      </c>
      <c r="E12" s="99">
        <v>6.9</v>
      </c>
      <c r="F12" s="94">
        <v>20338</v>
      </c>
      <c r="G12" s="94">
        <v>292350</v>
      </c>
      <c r="H12" s="106">
        <f t="shared" si="0"/>
        <v>21.980122324159023</v>
      </c>
    </row>
    <row r="13" spans="1:8" ht="21" hidden="1" customHeight="1">
      <c r="A13" s="79" t="s">
        <v>178</v>
      </c>
      <c r="B13" s="84">
        <v>637</v>
      </c>
      <c r="C13" s="89">
        <v>215.73</v>
      </c>
      <c r="D13" s="94">
        <v>21196</v>
      </c>
      <c r="E13" s="99">
        <v>9.8000000000000007</v>
      </c>
      <c r="F13" s="94">
        <v>19371</v>
      </c>
      <c r="G13" s="94">
        <v>410591</v>
      </c>
      <c r="H13" s="106">
        <v>33.28</v>
      </c>
    </row>
    <row r="14" spans="1:8" ht="21" hidden="1" customHeight="1">
      <c r="A14" s="16" t="s">
        <v>181</v>
      </c>
      <c r="B14" s="82">
        <v>624</v>
      </c>
      <c r="C14" s="87">
        <v>202.18</v>
      </c>
      <c r="D14" s="92">
        <v>16696</v>
      </c>
      <c r="E14" s="97">
        <v>8.3000000000000007</v>
      </c>
      <c r="F14" s="92">
        <v>20001</v>
      </c>
      <c r="G14" s="92">
        <v>333940</v>
      </c>
      <c r="H14" s="104">
        <f>D14/B14</f>
        <v>26.756410256410255</v>
      </c>
    </row>
    <row r="15" spans="1:8" ht="21" hidden="1" customHeight="1">
      <c r="A15" s="79" t="s">
        <v>71</v>
      </c>
      <c r="B15" s="84">
        <v>596</v>
      </c>
      <c r="C15" s="89">
        <v>205.82</v>
      </c>
      <c r="D15" s="94">
        <v>13754</v>
      </c>
      <c r="E15" s="99">
        <v>6.7</v>
      </c>
      <c r="F15" s="94">
        <v>20344</v>
      </c>
      <c r="G15" s="94">
        <v>279816</v>
      </c>
      <c r="H15" s="106">
        <f>D15/B15</f>
        <v>23.077181208053691</v>
      </c>
    </row>
    <row r="16" spans="1:8" ht="21" hidden="1" customHeight="1">
      <c r="A16" s="79" t="s">
        <v>95</v>
      </c>
      <c r="B16" s="84">
        <v>597</v>
      </c>
      <c r="C16" s="89">
        <v>206.47</v>
      </c>
      <c r="D16" s="94">
        <v>16457</v>
      </c>
      <c r="E16" s="99">
        <v>8</v>
      </c>
      <c r="F16" s="94">
        <v>21065</v>
      </c>
      <c r="G16" s="94">
        <v>346654</v>
      </c>
      <c r="H16" s="106">
        <v>27.57</v>
      </c>
    </row>
    <row r="17" spans="1:10" ht="21" hidden="1" customHeight="1">
      <c r="A17" s="79" t="s">
        <v>186</v>
      </c>
      <c r="B17" s="84">
        <v>561</v>
      </c>
      <c r="C17" s="89">
        <v>200.58</v>
      </c>
      <c r="D17" s="94">
        <v>11745</v>
      </c>
      <c r="E17" s="99">
        <v>5.9</v>
      </c>
      <c r="F17" s="94">
        <v>20132</v>
      </c>
      <c r="G17" s="94">
        <v>236449</v>
      </c>
      <c r="H17" s="106">
        <v>20.94</v>
      </c>
    </row>
    <row r="18" spans="1:10" ht="21" hidden="1" customHeight="1">
      <c r="A18" s="79" t="s">
        <v>100</v>
      </c>
      <c r="B18" s="84">
        <v>549</v>
      </c>
      <c r="C18" s="89">
        <v>189.31</v>
      </c>
      <c r="D18" s="94">
        <v>15062</v>
      </c>
      <c r="E18" s="99">
        <v>8</v>
      </c>
      <c r="F18" s="94">
        <v>20744</v>
      </c>
      <c r="G18" s="94">
        <v>312441</v>
      </c>
      <c r="H18" s="106">
        <v>27.43</v>
      </c>
    </row>
    <row r="19" spans="1:10" ht="21" hidden="1" customHeight="1">
      <c r="A19" s="79" t="s">
        <v>152</v>
      </c>
      <c r="B19" s="84">
        <v>571</v>
      </c>
      <c r="C19" s="89">
        <v>211.29</v>
      </c>
      <c r="D19" s="94">
        <v>16291</v>
      </c>
      <c r="E19" s="99">
        <v>7.7</v>
      </c>
      <c r="F19" s="94">
        <v>19451</v>
      </c>
      <c r="G19" s="94">
        <v>316897</v>
      </c>
      <c r="H19" s="106">
        <v>28.53</v>
      </c>
    </row>
    <row r="20" spans="1:10" ht="21" customHeight="1">
      <c r="A20" s="79" t="s">
        <v>187</v>
      </c>
      <c r="B20" s="84">
        <v>392</v>
      </c>
      <c r="C20" s="89">
        <v>173.26</v>
      </c>
      <c r="D20" s="94">
        <v>11121.565699999999</v>
      </c>
      <c r="E20" s="99">
        <f>D20/C20/10</f>
        <v>6.4190036361537564</v>
      </c>
      <c r="F20" s="94">
        <v>23067</v>
      </c>
      <c r="G20" s="94">
        <v>256545.62100000001</v>
      </c>
      <c r="H20" s="106">
        <v>28.370999999999999</v>
      </c>
    </row>
    <row r="21" spans="1:10" ht="21" customHeight="1">
      <c r="A21" s="79">
        <v>23</v>
      </c>
      <c r="B21" s="84">
        <v>354</v>
      </c>
      <c r="C21" s="89">
        <v>143.82</v>
      </c>
      <c r="D21" s="94">
        <v>5773.9859999999999</v>
      </c>
      <c r="E21" s="99">
        <f>D21/C21/10</f>
        <v>4.0147309136420528</v>
      </c>
      <c r="F21" s="94">
        <v>22147</v>
      </c>
      <c r="G21" s="94">
        <v>127873.936</v>
      </c>
      <c r="H21" s="106">
        <v>16.311</v>
      </c>
    </row>
    <row r="22" spans="1:10" ht="21" customHeight="1">
      <c r="A22" s="79">
        <v>24</v>
      </c>
      <c r="B22" s="84">
        <v>339</v>
      </c>
      <c r="C22" s="89">
        <v>152.24</v>
      </c>
      <c r="D22" s="94">
        <v>7082.0950000000003</v>
      </c>
      <c r="E22" s="99">
        <v>4.6520000000000001</v>
      </c>
      <c r="F22" s="94">
        <v>19658</v>
      </c>
      <c r="G22" s="94">
        <v>139218.611</v>
      </c>
      <c r="H22" s="106">
        <v>20.890999999999998</v>
      </c>
      <c r="J22" s="112"/>
    </row>
    <row r="23" spans="1:10" ht="21" customHeight="1">
      <c r="A23" s="79">
        <v>25</v>
      </c>
      <c r="B23" s="84">
        <v>291</v>
      </c>
      <c r="C23" s="89">
        <v>111.83</v>
      </c>
      <c r="D23" s="94">
        <v>6088.674</v>
      </c>
      <c r="E23" s="99">
        <v>5.4450000000000003</v>
      </c>
      <c r="F23" s="94">
        <v>22970</v>
      </c>
      <c r="G23" s="102">
        <v>139855.75899999999</v>
      </c>
      <c r="H23" s="106">
        <v>20.922999999999998</v>
      </c>
    </row>
    <row r="24" spans="1:10" ht="21" customHeight="1">
      <c r="A24" s="79">
        <v>26</v>
      </c>
      <c r="B24" s="84">
        <v>321</v>
      </c>
      <c r="C24" s="89">
        <v>154.07</v>
      </c>
      <c r="D24" s="94">
        <v>8673.0509999999995</v>
      </c>
      <c r="E24" s="99">
        <v>5.6289999999999996</v>
      </c>
      <c r="F24" s="94">
        <v>22629</v>
      </c>
      <c r="G24" s="94">
        <v>196258.35399999999</v>
      </c>
      <c r="H24" s="106">
        <v>27.018999999999998</v>
      </c>
    </row>
    <row r="25" spans="1:10" ht="21" customHeight="1">
      <c r="A25" s="79">
        <v>27</v>
      </c>
      <c r="B25" s="84">
        <v>290</v>
      </c>
      <c r="C25" s="89">
        <v>147.9</v>
      </c>
      <c r="D25" s="94">
        <v>7936.5590000000002</v>
      </c>
      <c r="E25" s="99">
        <v>5.3659999999999997</v>
      </c>
      <c r="F25" s="94">
        <v>22221</v>
      </c>
      <c r="G25" s="94">
        <v>176359.44500000001</v>
      </c>
      <c r="H25" s="106">
        <v>27.367000000000001</v>
      </c>
    </row>
    <row r="26" spans="1:10" ht="21" customHeight="1">
      <c r="A26" s="79">
        <v>28</v>
      </c>
      <c r="B26" s="84">
        <v>286</v>
      </c>
      <c r="C26" s="89">
        <v>151.05000000000001</v>
      </c>
      <c r="D26" s="94">
        <v>9413.9040000000005</v>
      </c>
      <c r="E26" s="99">
        <v>6.2320000000000002</v>
      </c>
      <c r="F26" s="94">
        <v>23846</v>
      </c>
      <c r="G26" s="94">
        <v>224482.886</v>
      </c>
      <c r="H26" s="106">
        <v>32.915999999999997</v>
      </c>
    </row>
    <row r="27" spans="1:10" ht="21" customHeight="1">
      <c r="A27" s="79">
        <v>29</v>
      </c>
      <c r="B27" s="84">
        <v>287</v>
      </c>
      <c r="C27" s="89">
        <v>158.72999999999999</v>
      </c>
      <c r="D27" s="94">
        <v>9281.0149999999994</v>
      </c>
      <c r="E27" s="99">
        <v>5.8470000000000004</v>
      </c>
      <c r="F27" s="94">
        <v>22256</v>
      </c>
      <c r="G27" s="94">
        <v>206558.39799999999</v>
      </c>
      <c r="H27" s="106">
        <v>32.338000000000001</v>
      </c>
    </row>
    <row r="28" spans="1:10" ht="21" customHeight="1">
      <c r="A28" s="80">
        <v>30</v>
      </c>
      <c r="B28" s="85">
        <v>267</v>
      </c>
      <c r="C28" s="90">
        <v>149.88</v>
      </c>
      <c r="D28" s="95">
        <v>7370.19</v>
      </c>
      <c r="E28" s="100">
        <v>4.9000000000000004</v>
      </c>
      <c r="F28" s="95">
        <v>21527</v>
      </c>
      <c r="G28" s="103">
        <v>158658.60999999999</v>
      </c>
      <c r="H28" s="107">
        <v>27.603999999999999</v>
      </c>
    </row>
    <row r="29" spans="1:10" ht="21" customHeight="1">
      <c r="A29" s="80" t="s">
        <v>190</v>
      </c>
      <c r="B29" s="85">
        <v>242</v>
      </c>
      <c r="C29" s="90">
        <v>122.45</v>
      </c>
      <c r="D29" s="95">
        <v>6213.5820000000003</v>
      </c>
      <c r="E29" s="100">
        <v>5</v>
      </c>
      <c r="F29" s="95">
        <v>23208</v>
      </c>
      <c r="G29" s="95">
        <v>144205.99</v>
      </c>
      <c r="H29" s="107">
        <v>25.675999999999998</v>
      </c>
    </row>
    <row r="30" spans="1:10" ht="21" customHeight="1">
      <c r="A30" s="80">
        <v>2</v>
      </c>
      <c r="B30" s="85">
        <v>232</v>
      </c>
      <c r="C30" s="90">
        <v>133.56</v>
      </c>
      <c r="D30" s="95">
        <v>7190.7719999999999</v>
      </c>
      <c r="E30" s="100">
        <v>5.3</v>
      </c>
      <c r="F30" s="95">
        <v>23818</v>
      </c>
      <c r="G30" s="95">
        <v>166691.57</v>
      </c>
      <c r="H30" s="107">
        <v>30.995000000000001</v>
      </c>
    </row>
    <row r="31" spans="1:10" ht="21" customHeight="1">
      <c r="A31" s="80">
        <v>3</v>
      </c>
      <c r="B31" s="85">
        <v>239</v>
      </c>
      <c r="C31" s="90">
        <v>138.25</v>
      </c>
      <c r="D31" s="95">
        <v>7455.7960000000003</v>
      </c>
      <c r="E31" s="100">
        <v>5.3</v>
      </c>
      <c r="F31" s="95">
        <v>24282</v>
      </c>
      <c r="G31" s="95">
        <v>181039.85699999999</v>
      </c>
      <c r="H31" s="107">
        <v>31.196000000000002</v>
      </c>
    </row>
    <row r="32" spans="1:10" ht="21" customHeight="1">
      <c r="A32" s="81">
        <v>4</v>
      </c>
      <c r="B32" s="86">
        <v>230</v>
      </c>
      <c r="C32" s="91">
        <v>162.97</v>
      </c>
      <c r="D32" s="96">
        <v>7815.03</v>
      </c>
      <c r="E32" s="101">
        <v>4.7</v>
      </c>
      <c r="F32" s="96">
        <v>24065</v>
      </c>
      <c r="G32" s="96">
        <v>188068.79500000001</v>
      </c>
      <c r="H32" s="108">
        <v>33.978000000000002</v>
      </c>
    </row>
    <row r="33" spans="1:9" ht="19.5" customHeight="1">
      <c r="H33" s="109" t="s">
        <v>191</v>
      </c>
    </row>
    <row r="34" spans="1:9">
      <c r="H34" s="110" t="s">
        <v>192</v>
      </c>
    </row>
    <row r="35" spans="1:9">
      <c r="H35" s="110"/>
    </row>
    <row r="36" spans="1:9">
      <c r="H36" s="110"/>
    </row>
    <row r="37" spans="1:9">
      <c r="H37" s="110"/>
    </row>
    <row r="39" spans="1:9" ht="17.25">
      <c r="A39" s="700"/>
      <c r="B39" s="700"/>
      <c r="C39" s="700"/>
      <c r="D39" s="700"/>
      <c r="E39" s="700"/>
      <c r="F39" s="700"/>
      <c r="G39" s="700"/>
      <c r="H39" s="700"/>
      <c r="I39" s="700"/>
    </row>
    <row r="68" spans="9:9">
      <c r="I68" s="111"/>
    </row>
    <row r="69" spans="9:9">
      <c r="I69" s="111"/>
    </row>
  </sheetData>
  <mergeCells count="2">
    <mergeCell ref="A4:H4"/>
    <mergeCell ref="A39:I39"/>
  </mergeCells>
  <phoneticPr fontId="6"/>
  <printOptions horizontalCentered="1"/>
  <pageMargins left="0.59055118110236227" right="0.59055118110236227" top="0.59055118110236227" bottom="0.78740157480314965" header="0" footer="0"/>
  <pageSetup paperSize="9" scale="94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Z76"/>
  <sheetViews>
    <sheetView showGridLines="0" view="pageBreakPreview" zoomScaleNormal="80" zoomScaleSheetLayoutView="100" workbookViewId="0">
      <selection activeCell="T10" sqref="T10"/>
    </sheetView>
  </sheetViews>
  <sheetFormatPr defaultColWidth="10" defaultRowHeight="12"/>
  <cols>
    <col min="1" max="1" width="10" style="2"/>
    <col min="2" max="2" width="12.25" style="2" bestFit="1" customWidth="1"/>
    <col min="3" max="3" width="8.875" style="2" customWidth="1"/>
    <col min="4" max="4" width="5.5" style="2" customWidth="1"/>
    <col min="5" max="6" width="7.375" style="2" customWidth="1"/>
    <col min="7" max="7" width="5.5" style="2" customWidth="1"/>
    <col min="8" max="9" width="7.375" style="2" customWidth="1"/>
    <col min="10" max="10" width="5.5" style="2" customWidth="1"/>
    <col min="11" max="12" width="7.375" style="2" customWidth="1"/>
    <col min="13" max="13" width="5.5" style="2" customWidth="1"/>
    <col min="14" max="14" width="7.375" style="2" customWidth="1"/>
    <col min="15" max="16384" width="10" style="2"/>
  </cols>
  <sheetData>
    <row r="2" spans="2:25" ht="17.25">
      <c r="B2" s="115" t="s">
        <v>375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2:25">
      <c r="B3" s="116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2:25" s="9" customFormat="1" ht="21" customHeight="1">
      <c r="B4" s="117" t="s">
        <v>198</v>
      </c>
      <c r="C4" s="121" t="s">
        <v>200</v>
      </c>
      <c r="D4" s="121"/>
      <c r="E4" s="121"/>
      <c r="F4" s="121" t="s">
        <v>202</v>
      </c>
      <c r="G4" s="121"/>
      <c r="H4" s="121"/>
      <c r="I4" s="121" t="s">
        <v>205</v>
      </c>
      <c r="J4" s="121"/>
      <c r="K4" s="121"/>
      <c r="L4" s="121" t="s">
        <v>207</v>
      </c>
      <c r="M4" s="121"/>
      <c r="N4" s="121"/>
    </row>
    <row r="5" spans="2:25" ht="39" customHeight="1">
      <c r="B5" s="6" t="s">
        <v>208</v>
      </c>
      <c r="C5" s="66" t="s">
        <v>14</v>
      </c>
      <c r="D5" s="66" t="s">
        <v>211</v>
      </c>
      <c r="E5" s="66" t="s">
        <v>214</v>
      </c>
      <c r="F5" s="66" t="s">
        <v>14</v>
      </c>
      <c r="G5" s="66" t="s">
        <v>211</v>
      </c>
      <c r="H5" s="66" t="s">
        <v>214</v>
      </c>
      <c r="I5" s="66" t="s">
        <v>14</v>
      </c>
      <c r="J5" s="66" t="s">
        <v>211</v>
      </c>
      <c r="K5" s="66" t="s">
        <v>214</v>
      </c>
      <c r="L5" s="66" t="s">
        <v>14</v>
      </c>
      <c r="M5" s="66" t="s">
        <v>211</v>
      </c>
      <c r="N5" s="66" t="s">
        <v>214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</row>
    <row r="6" spans="2:25" ht="21" hidden="1" customHeight="1">
      <c r="B6" s="16" t="s">
        <v>151</v>
      </c>
      <c r="C6" s="122">
        <v>310.37</v>
      </c>
      <c r="D6" s="131">
        <v>7.5</v>
      </c>
      <c r="E6" s="137">
        <v>23328</v>
      </c>
      <c r="F6" s="142">
        <v>184.58</v>
      </c>
      <c r="G6" s="131">
        <v>9.1999999999999993</v>
      </c>
      <c r="H6" s="137">
        <v>16917</v>
      </c>
      <c r="I6" s="142">
        <v>24.99</v>
      </c>
      <c r="J6" s="131">
        <v>4</v>
      </c>
      <c r="K6" s="137">
        <v>997</v>
      </c>
      <c r="L6" s="142">
        <v>100.8</v>
      </c>
      <c r="M6" s="131">
        <v>5.4</v>
      </c>
      <c r="N6" s="137">
        <v>5414</v>
      </c>
    </row>
    <row r="7" spans="2:25" ht="21" hidden="1" customHeight="1">
      <c r="B7" s="79" t="s">
        <v>37</v>
      </c>
      <c r="C7" s="123">
        <v>256.33999999999997</v>
      </c>
      <c r="D7" s="132">
        <v>7.6</v>
      </c>
      <c r="E7" s="138">
        <v>19564</v>
      </c>
      <c r="F7" s="143">
        <v>169.91</v>
      </c>
      <c r="G7" s="132">
        <v>8.6</v>
      </c>
      <c r="H7" s="138">
        <v>14634</v>
      </c>
      <c r="I7" s="143">
        <v>18.25</v>
      </c>
      <c r="J7" s="132">
        <v>4.5</v>
      </c>
      <c r="K7" s="138">
        <v>829</v>
      </c>
      <c r="L7" s="143">
        <v>68.180000000000007</v>
      </c>
      <c r="M7" s="132">
        <v>6</v>
      </c>
      <c r="N7" s="138">
        <v>4101</v>
      </c>
    </row>
    <row r="8" spans="2:25" ht="21" hidden="1" customHeight="1">
      <c r="B8" s="79" t="s">
        <v>175</v>
      </c>
      <c r="C8" s="123">
        <v>264.94</v>
      </c>
      <c r="D8" s="132">
        <v>7.8</v>
      </c>
      <c r="E8" s="138">
        <v>20602</v>
      </c>
      <c r="F8" s="143">
        <v>166.16</v>
      </c>
      <c r="G8" s="132">
        <v>9.1</v>
      </c>
      <c r="H8" s="138">
        <v>15123</v>
      </c>
      <c r="I8" s="143">
        <v>31</v>
      </c>
      <c r="J8" s="132">
        <v>4.4000000000000004</v>
      </c>
      <c r="K8" s="138">
        <v>1365</v>
      </c>
      <c r="L8" s="143">
        <v>67.78</v>
      </c>
      <c r="M8" s="132">
        <v>6.1</v>
      </c>
      <c r="N8" s="138">
        <v>4115</v>
      </c>
    </row>
    <row r="9" spans="2:25" ht="21" hidden="1" customHeight="1">
      <c r="B9" s="79" t="s">
        <v>176</v>
      </c>
      <c r="C9" s="123">
        <v>242.98</v>
      </c>
      <c r="D9" s="132">
        <v>7.7</v>
      </c>
      <c r="E9" s="138">
        <v>18598</v>
      </c>
      <c r="F9" s="143">
        <v>180.45</v>
      </c>
      <c r="G9" s="132">
        <v>8.3000000000000007</v>
      </c>
      <c r="H9" s="138">
        <v>15392</v>
      </c>
      <c r="I9" s="143">
        <v>16.87</v>
      </c>
      <c r="J9" s="132">
        <v>3.6</v>
      </c>
      <c r="K9" s="138">
        <v>603</v>
      </c>
      <c r="L9" s="143">
        <v>45.65</v>
      </c>
      <c r="M9" s="132">
        <v>5.7</v>
      </c>
      <c r="N9" s="138">
        <v>2602</v>
      </c>
    </row>
    <row r="10" spans="2:25" ht="21" hidden="1" customHeight="1">
      <c r="B10" s="79" t="s">
        <v>177</v>
      </c>
      <c r="C10" s="123">
        <v>246.62</v>
      </c>
      <c r="D10" s="132">
        <v>6.6</v>
      </c>
      <c r="E10" s="138">
        <v>16173</v>
      </c>
      <c r="F10" s="143">
        <v>193.69</v>
      </c>
      <c r="G10" s="132">
        <v>7.2</v>
      </c>
      <c r="H10" s="138">
        <v>13877</v>
      </c>
      <c r="I10" s="143">
        <v>15.8</v>
      </c>
      <c r="J10" s="132">
        <v>3.4</v>
      </c>
      <c r="K10" s="138">
        <v>544</v>
      </c>
      <c r="L10" s="143">
        <v>37.130000000000003</v>
      </c>
      <c r="M10" s="132">
        <v>4.7</v>
      </c>
      <c r="N10" s="138">
        <v>1752</v>
      </c>
    </row>
    <row r="11" spans="2:25" ht="21" hidden="1" customHeight="1">
      <c r="B11" s="79" t="s">
        <v>215</v>
      </c>
      <c r="C11" s="123">
        <v>207.21</v>
      </c>
      <c r="D11" s="132">
        <v>6.9</v>
      </c>
      <c r="E11" s="138">
        <v>14375</v>
      </c>
      <c r="F11" s="143">
        <v>166.88</v>
      </c>
      <c r="G11" s="132">
        <v>7.4</v>
      </c>
      <c r="H11" s="138">
        <v>12273</v>
      </c>
      <c r="I11" s="143">
        <v>10.69</v>
      </c>
      <c r="J11" s="132">
        <v>4.5</v>
      </c>
      <c r="K11" s="138">
        <v>484</v>
      </c>
      <c r="L11" s="143">
        <v>29.64</v>
      </c>
      <c r="M11" s="132">
        <v>5.5</v>
      </c>
      <c r="N11" s="138">
        <v>1617</v>
      </c>
    </row>
    <row r="12" spans="2:25" ht="21" hidden="1" customHeight="1">
      <c r="B12" s="79" t="s">
        <v>178</v>
      </c>
      <c r="C12" s="123">
        <v>215.73</v>
      </c>
      <c r="D12" s="132">
        <v>9.8000000000000007</v>
      </c>
      <c r="E12" s="138">
        <v>21196</v>
      </c>
      <c r="F12" s="143">
        <v>167.8</v>
      </c>
      <c r="G12" s="132">
        <v>11</v>
      </c>
      <c r="H12" s="138">
        <v>18393</v>
      </c>
      <c r="I12" s="143">
        <v>12.91</v>
      </c>
      <c r="J12" s="132">
        <v>5.4</v>
      </c>
      <c r="K12" s="138">
        <v>700</v>
      </c>
      <c r="L12" s="143">
        <v>35.020000000000003</v>
      </c>
      <c r="M12" s="132">
        <v>6</v>
      </c>
      <c r="N12" s="138">
        <v>2103</v>
      </c>
    </row>
    <row r="13" spans="2:25" ht="21" hidden="1" customHeight="1">
      <c r="B13" s="79" t="s">
        <v>217</v>
      </c>
      <c r="C13" s="123">
        <v>202.18</v>
      </c>
      <c r="D13" s="132">
        <v>8.3000000000000007</v>
      </c>
      <c r="E13" s="138">
        <v>16696</v>
      </c>
      <c r="F13" s="143">
        <v>155.13</v>
      </c>
      <c r="G13" s="132">
        <v>9</v>
      </c>
      <c r="H13" s="138">
        <v>14019</v>
      </c>
      <c r="I13" s="143">
        <v>13.29</v>
      </c>
      <c r="J13" s="132">
        <v>5.0999999999999996</v>
      </c>
      <c r="K13" s="138">
        <v>678</v>
      </c>
      <c r="L13" s="143">
        <v>33.76</v>
      </c>
      <c r="M13" s="132">
        <v>5.9</v>
      </c>
      <c r="N13" s="138">
        <v>2000</v>
      </c>
    </row>
    <row r="14" spans="2:25" ht="21" customHeight="1">
      <c r="B14" s="79" t="s">
        <v>222</v>
      </c>
      <c r="C14" s="123">
        <v>173.26</v>
      </c>
      <c r="D14" s="132">
        <v>6.4189999999999996</v>
      </c>
      <c r="E14" s="138">
        <v>11121.566999999999</v>
      </c>
      <c r="F14" s="143">
        <v>97.27</v>
      </c>
      <c r="G14" s="132">
        <v>7.1529999999999996</v>
      </c>
      <c r="H14" s="138">
        <v>6958.09</v>
      </c>
      <c r="I14" s="143">
        <v>18.11</v>
      </c>
      <c r="J14" s="132">
        <v>5.3680000000000003</v>
      </c>
      <c r="K14" s="138">
        <v>972.03499999999997</v>
      </c>
      <c r="L14" s="143">
        <v>57.88</v>
      </c>
      <c r="M14" s="132">
        <v>5.5140000000000002</v>
      </c>
      <c r="N14" s="138">
        <v>3191.442</v>
      </c>
    </row>
    <row r="15" spans="2:25" ht="21" customHeight="1">
      <c r="B15" s="79">
        <v>23</v>
      </c>
      <c r="C15" s="123">
        <v>143.82</v>
      </c>
      <c r="D15" s="132">
        <v>4.0149999999999997</v>
      </c>
      <c r="E15" s="138">
        <v>5773.9859999999999</v>
      </c>
      <c r="F15" s="143">
        <v>80.3</v>
      </c>
      <c r="G15" s="132">
        <v>4.4260000000000002</v>
      </c>
      <c r="H15" s="138">
        <v>3554.326</v>
      </c>
      <c r="I15" s="143">
        <v>15.48</v>
      </c>
      <c r="J15" s="132">
        <v>4</v>
      </c>
      <c r="K15" s="138">
        <v>619.18100000000004</v>
      </c>
      <c r="L15" s="143">
        <v>48.04</v>
      </c>
      <c r="M15" s="132">
        <v>3.3319999999999999</v>
      </c>
      <c r="N15" s="138">
        <v>1600.479</v>
      </c>
    </row>
    <row r="16" spans="2:25" ht="18.75" customHeight="1">
      <c r="B16" s="79">
        <v>24</v>
      </c>
      <c r="C16" s="123">
        <v>152.24</v>
      </c>
      <c r="D16" s="132">
        <v>4.6520000000000001</v>
      </c>
      <c r="E16" s="138">
        <v>7082.0950000000003</v>
      </c>
      <c r="F16" s="143">
        <v>84.39</v>
      </c>
      <c r="G16" s="132">
        <v>5.4489999999999998</v>
      </c>
      <c r="H16" s="138">
        <v>4598.1869999999999</v>
      </c>
      <c r="I16" s="143">
        <v>20.22</v>
      </c>
      <c r="J16" s="132">
        <v>3.395</v>
      </c>
      <c r="K16" s="138">
        <v>686.45699999999999</v>
      </c>
      <c r="L16" s="143">
        <v>47.63</v>
      </c>
      <c r="M16" s="132">
        <v>3.774</v>
      </c>
      <c r="N16" s="138">
        <v>1797.451</v>
      </c>
    </row>
    <row r="17" spans="2:14" ht="18.75" customHeight="1">
      <c r="B17" s="79">
        <v>25</v>
      </c>
      <c r="C17" s="124">
        <v>111.83</v>
      </c>
      <c r="D17" s="133">
        <v>5.4450000000000003</v>
      </c>
      <c r="E17" s="139">
        <v>6088.67</v>
      </c>
      <c r="F17" s="144">
        <v>58.3</v>
      </c>
      <c r="G17" s="133">
        <v>6.2130000000000001</v>
      </c>
      <c r="H17" s="139">
        <v>3621.9270000000001</v>
      </c>
      <c r="I17" s="144">
        <v>10.95</v>
      </c>
      <c r="J17" s="133">
        <v>4.8559999999999999</v>
      </c>
      <c r="K17" s="139">
        <v>531.77499999999998</v>
      </c>
      <c r="L17" s="144">
        <v>42.58</v>
      </c>
      <c r="M17" s="133">
        <v>4.5439999999999996</v>
      </c>
      <c r="N17" s="139">
        <v>1934.972</v>
      </c>
    </row>
    <row r="18" spans="2:14" ht="18.75" customHeight="1">
      <c r="B18" s="79">
        <v>26</v>
      </c>
      <c r="C18" s="124">
        <v>154.07</v>
      </c>
      <c r="D18" s="133">
        <v>5.6289999999999996</v>
      </c>
      <c r="E18" s="139">
        <v>6873.0510000000004</v>
      </c>
      <c r="F18" s="144">
        <v>88.3</v>
      </c>
      <c r="G18" s="133">
        <v>6.4539999999999997</v>
      </c>
      <c r="H18" s="139">
        <v>5698.8670000000002</v>
      </c>
      <c r="I18" s="144">
        <v>16.78</v>
      </c>
      <c r="J18" s="133">
        <v>4.4649999999999999</v>
      </c>
      <c r="K18" s="139">
        <v>749.14700000000005</v>
      </c>
      <c r="L18" s="144">
        <v>48.99</v>
      </c>
      <c r="M18" s="133">
        <v>4.5419999999999998</v>
      </c>
      <c r="N18" s="139">
        <v>2225.0369999999998</v>
      </c>
    </row>
    <row r="19" spans="2:14" ht="18.75" customHeight="1">
      <c r="B19" s="79">
        <v>27</v>
      </c>
      <c r="C19" s="124">
        <v>147.9</v>
      </c>
      <c r="D19" s="133">
        <v>5.3659999999999997</v>
      </c>
      <c r="E19" s="139">
        <v>7936.5590000000002</v>
      </c>
      <c r="F19" s="144">
        <v>63.36</v>
      </c>
      <c r="G19" s="133">
        <v>6.7460000000000004</v>
      </c>
      <c r="H19" s="139">
        <v>4274.3779999999997</v>
      </c>
      <c r="I19" s="144">
        <v>15.81</v>
      </c>
      <c r="J19" s="133">
        <v>4.0259999999999998</v>
      </c>
      <c r="K19" s="139">
        <v>636.58199999999999</v>
      </c>
      <c r="L19" s="144">
        <v>68.73</v>
      </c>
      <c r="M19" s="133">
        <v>4.4020000000000001</v>
      </c>
      <c r="N19" s="139">
        <v>3025.5990000000002</v>
      </c>
    </row>
    <row r="20" spans="2:14" ht="18.75" customHeight="1">
      <c r="B20" s="79">
        <v>28</v>
      </c>
      <c r="C20" s="124">
        <v>151.05000000000001</v>
      </c>
      <c r="D20" s="133">
        <v>6.2320000000000002</v>
      </c>
      <c r="E20" s="139">
        <v>9413.9040000000005</v>
      </c>
      <c r="F20" s="144">
        <v>70.760000000000005</v>
      </c>
      <c r="G20" s="133">
        <v>7.242</v>
      </c>
      <c r="H20" s="139">
        <v>5124.652</v>
      </c>
      <c r="I20" s="144">
        <v>11.5</v>
      </c>
      <c r="J20" s="133">
        <v>5.7889999999999997</v>
      </c>
      <c r="K20" s="139">
        <v>665.78499999999997</v>
      </c>
      <c r="L20" s="144">
        <v>68.790000000000006</v>
      </c>
      <c r="M20" s="133">
        <v>5.2670000000000003</v>
      </c>
      <c r="N20" s="139">
        <v>3623.4670000000001</v>
      </c>
    </row>
    <row r="21" spans="2:14" ht="18.75" customHeight="1">
      <c r="B21" s="79">
        <v>29</v>
      </c>
      <c r="C21" s="124">
        <v>158.72999999999999</v>
      </c>
      <c r="D21" s="133">
        <v>5.8470000000000004</v>
      </c>
      <c r="E21" s="139">
        <v>9281.0149999999994</v>
      </c>
      <c r="F21" s="144">
        <v>59.11</v>
      </c>
      <c r="G21" s="133">
        <v>7.3150000000000004</v>
      </c>
      <c r="H21" s="139">
        <v>4323.7129999999997</v>
      </c>
      <c r="I21" s="144">
        <v>14.03</v>
      </c>
      <c r="J21" s="133">
        <v>5.1429999999999998</v>
      </c>
      <c r="K21" s="139">
        <v>721.50300000000004</v>
      </c>
      <c r="L21" s="144">
        <v>85.59</v>
      </c>
      <c r="M21" s="133">
        <v>4.9489999999999998</v>
      </c>
      <c r="N21" s="139">
        <v>4235.799</v>
      </c>
    </row>
    <row r="22" spans="2:14" ht="21" customHeight="1">
      <c r="B22" s="79">
        <v>30</v>
      </c>
      <c r="C22" s="125">
        <v>149.88</v>
      </c>
      <c r="D22" s="134">
        <v>4.9169999999999998</v>
      </c>
      <c r="E22" s="140">
        <v>7370.19</v>
      </c>
      <c r="F22" s="145">
        <v>49.32</v>
      </c>
      <c r="G22" s="134">
        <v>6.3380000000000001</v>
      </c>
      <c r="H22" s="140">
        <v>3126.0729999999999</v>
      </c>
      <c r="I22" s="145">
        <v>14.62</v>
      </c>
      <c r="J22" s="134">
        <v>4.8550000000000004</v>
      </c>
      <c r="K22" s="140">
        <v>709.77800000000002</v>
      </c>
      <c r="L22" s="145">
        <v>85.94</v>
      </c>
      <c r="M22" s="134">
        <v>4.1130000000000004</v>
      </c>
      <c r="N22" s="140">
        <v>3534.3389999999999</v>
      </c>
    </row>
    <row r="23" spans="2:14" ht="21" customHeight="1">
      <c r="B23" s="79" t="s">
        <v>190</v>
      </c>
      <c r="C23" s="125">
        <v>122.45</v>
      </c>
      <c r="D23" s="134">
        <v>5.0739999999999998</v>
      </c>
      <c r="E23" s="140">
        <v>6213.5820000000003</v>
      </c>
      <c r="F23" s="145">
        <v>39.86</v>
      </c>
      <c r="G23" s="134">
        <v>6.367</v>
      </c>
      <c r="H23" s="140">
        <v>2537.9169999999999</v>
      </c>
      <c r="I23" s="145">
        <v>9.2200000000000006</v>
      </c>
      <c r="J23" s="134">
        <v>4.66</v>
      </c>
      <c r="K23" s="140">
        <v>429.61599999999999</v>
      </c>
      <c r="L23" s="145">
        <v>73.37</v>
      </c>
      <c r="M23" s="134">
        <v>4.4240000000000004</v>
      </c>
      <c r="N23" s="140">
        <v>3246.049</v>
      </c>
    </row>
    <row r="24" spans="2:14" ht="21" customHeight="1">
      <c r="B24" s="79">
        <v>2</v>
      </c>
      <c r="C24" s="125">
        <v>133.56</v>
      </c>
      <c r="D24" s="134">
        <v>5.3840000000000003</v>
      </c>
      <c r="E24" s="140">
        <v>7190.7719999999999</v>
      </c>
      <c r="F24" s="145">
        <v>43.57</v>
      </c>
      <c r="G24" s="134">
        <v>6.4290000000000003</v>
      </c>
      <c r="H24" s="140">
        <v>2800.8980000000001</v>
      </c>
      <c r="I24" s="145">
        <v>15.08</v>
      </c>
      <c r="J24" s="134">
        <v>4.7190000000000003</v>
      </c>
      <c r="K24" s="140">
        <v>711.60900000000004</v>
      </c>
      <c r="L24" s="145">
        <v>74.91</v>
      </c>
      <c r="M24" s="134">
        <v>4.91</v>
      </c>
      <c r="N24" s="140">
        <v>3678.2649999999999</v>
      </c>
    </row>
    <row r="25" spans="2:14" ht="21" customHeight="1">
      <c r="B25" s="79">
        <v>3</v>
      </c>
      <c r="C25" s="125">
        <v>138.25</v>
      </c>
      <c r="D25" s="134">
        <v>5.3929999999999998</v>
      </c>
      <c r="E25" s="140">
        <v>7455.7960000000003</v>
      </c>
      <c r="F25" s="145">
        <v>39.24</v>
      </c>
      <c r="G25" s="134">
        <v>6.6609999999999996</v>
      </c>
      <c r="H25" s="140">
        <v>2620.652</v>
      </c>
      <c r="I25" s="145">
        <v>13.92</v>
      </c>
      <c r="J25" s="134">
        <v>6.17</v>
      </c>
      <c r="K25" s="140">
        <v>858.85699999999997</v>
      </c>
      <c r="L25" s="145">
        <v>84.99</v>
      </c>
      <c r="M25" s="134">
        <v>4.6790000000000003</v>
      </c>
      <c r="N25" s="140">
        <v>3976.2869999999998</v>
      </c>
    </row>
    <row r="26" spans="2:14" ht="18.75" customHeight="1">
      <c r="B26" s="17">
        <v>4</v>
      </c>
      <c r="C26" s="126">
        <v>162.72999999999999</v>
      </c>
      <c r="D26" s="135">
        <v>4.8019999999999996</v>
      </c>
      <c r="E26" s="141">
        <v>7815.03</v>
      </c>
      <c r="F26" s="146">
        <v>36.42</v>
      </c>
      <c r="G26" s="135">
        <v>6.4779999999999998</v>
      </c>
      <c r="H26" s="141">
        <v>2359.3989999999999</v>
      </c>
      <c r="I26" s="146">
        <v>19.46</v>
      </c>
      <c r="J26" s="135">
        <v>4.2069999999999999</v>
      </c>
      <c r="K26" s="141">
        <v>818.68399999999997</v>
      </c>
      <c r="L26" s="146">
        <v>106.85</v>
      </c>
      <c r="M26" s="135">
        <v>4.34</v>
      </c>
      <c r="N26" s="141">
        <v>4636.9470000000001</v>
      </c>
    </row>
    <row r="27" spans="2:14" ht="18.75" customHeight="1">
      <c r="C27" s="127"/>
      <c r="D27" s="127"/>
      <c r="E27" s="127"/>
      <c r="F27" s="127"/>
      <c r="G27" s="127"/>
      <c r="H27" s="127"/>
      <c r="I27" s="127"/>
      <c r="J27" s="127"/>
      <c r="K27" s="127"/>
      <c r="L27" s="111"/>
      <c r="M27" s="111"/>
      <c r="N27" s="111" t="s">
        <v>194</v>
      </c>
    </row>
    <row r="28" spans="2:14" ht="24.75" customHeight="1">
      <c r="C28" s="127"/>
      <c r="D28" s="127"/>
      <c r="E28" s="127"/>
      <c r="F28" s="127"/>
      <c r="G28" s="127"/>
      <c r="H28" s="127"/>
      <c r="I28" s="127"/>
      <c r="J28" s="127"/>
      <c r="K28" s="127"/>
      <c r="L28" s="111"/>
      <c r="M28" s="111"/>
      <c r="N28" s="111" t="s">
        <v>192</v>
      </c>
    </row>
    <row r="29" spans="2:14" ht="24.75" customHeight="1"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2:14" ht="24.75" customHeight="1"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2:14" ht="24.75" customHeight="1"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</row>
    <row r="32" spans="2:14" ht="24.75" customHeight="1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</row>
    <row r="33" spans="2:26" ht="24.75" customHeight="1"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</row>
    <row r="34" spans="2:26" ht="24.75" customHeight="1">
      <c r="B34" s="118"/>
      <c r="C34" s="118"/>
      <c r="D34" s="118"/>
      <c r="E34" s="120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2:26" ht="24.75" customHeight="1">
      <c r="C35" s="127"/>
      <c r="D35" s="127"/>
      <c r="E35" s="127"/>
      <c r="F35" s="127"/>
      <c r="G35" s="127"/>
      <c r="H35" s="127"/>
      <c r="I35" s="127"/>
      <c r="J35" s="127"/>
      <c r="M35" s="127"/>
      <c r="N35" s="127"/>
    </row>
    <row r="36" spans="2:26" ht="24.75" customHeight="1"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</row>
    <row r="37" spans="2:26"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</row>
    <row r="38" spans="2:26" s="113" customFormat="1"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</row>
    <row r="39" spans="2:26" s="114" customFormat="1" ht="12.75" customHeight="1">
      <c r="B39" s="119"/>
      <c r="C39" s="119"/>
      <c r="D39" s="119"/>
      <c r="E39" s="119"/>
      <c r="F39" s="119"/>
      <c r="G39" s="119" t="s">
        <v>202</v>
      </c>
      <c r="H39" s="119"/>
      <c r="I39" s="119"/>
      <c r="J39" s="119" t="s">
        <v>205</v>
      </c>
      <c r="K39" s="119"/>
      <c r="L39" s="119"/>
      <c r="M39" s="148" t="s">
        <v>207</v>
      </c>
      <c r="N39" s="119"/>
      <c r="O39" s="119"/>
    </row>
    <row r="40" spans="2:26" s="113" customFormat="1" ht="12.75" customHeight="1">
      <c r="D40" s="136" t="s">
        <v>226</v>
      </c>
      <c r="E40" s="136" t="s">
        <v>227</v>
      </c>
      <c r="F40" s="136" t="s">
        <v>229</v>
      </c>
      <c r="G40" s="136" t="s">
        <v>226</v>
      </c>
      <c r="H40" s="136" t="s">
        <v>229</v>
      </c>
      <c r="I40" s="136" t="s">
        <v>227</v>
      </c>
      <c r="J40" s="136" t="s">
        <v>226</v>
      </c>
      <c r="K40" s="136" t="s">
        <v>229</v>
      </c>
      <c r="L40" s="136" t="s">
        <v>227</v>
      </c>
      <c r="M40" s="136" t="s">
        <v>226</v>
      </c>
      <c r="N40" s="136" t="s">
        <v>229</v>
      </c>
      <c r="O40" s="136" t="s">
        <v>227</v>
      </c>
      <c r="P40" s="136"/>
      <c r="Q40" s="150"/>
      <c r="R40" s="150"/>
      <c r="S40" s="150"/>
      <c r="T40" s="150"/>
      <c r="U40" s="150"/>
      <c r="V40" s="150"/>
      <c r="W40" s="150"/>
      <c r="X40" s="150"/>
      <c r="Y40" s="150"/>
      <c r="Z40" s="150"/>
    </row>
    <row r="41" spans="2:26" s="113" customFormat="1" ht="15" customHeight="1">
      <c r="C41" s="129" t="s">
        <v>179</v>
      </c>
      <c r="D41" s="128">
        <f t="shared" ref="D41:D49" si="0">G41+J41+M41</f>
        <v>43485</v>
      </c>
      <c r="E41" s="128">
        <f t="shared" ref="E41:E49" si="1">I41+L41+O41</f>
        <v>24280</v>
      </c>
      <c r="F41" s="147">
        <f t="shared" ref="F41:F49" si="2">E41/D41*10</f>
        <v>5.5835345521444175</v>
      </c>
      <c r="G41" s="128">
        <v>15590</v>
      </c>
      <c r="H41" s="147">
        <v>7.7</v>
      </c>
      <c r="I41" s="128">
        <v>12096</v>
      </c>
      <c r="J41" s="128">
        <v>7102</v>
      </c>
      <c r="K41" s="147">
        <v>3.5</v>
      </c>
      <c r="L41" s="128">
        <v>2505</v>
      </c>
      <c r="M41" s="128">
        <v>20793</v>
      </c>
      <c r="N41" s="147">
        <v>4.5999999999999996</v>
      </c>
      <c r="O41" s="128">
        <v>9679</v>
      </c>
    </row>
    <row r="42" spans="2:26" s="113" customFormat="1" ht="15" customHeight="1">
      <c r="C42" s="129" t="s">
        <v>233</v>
      </c>
      <c r="D42" s="128">
        <f t="shared" si="0"/>
        <v>45490</v>
      </c>
      <c r="E42" s="128">
        <f t="shared" si="1"/>
        <v>27177</v>
      </c>
      <c r="F42" s="147">
        <f t="shared" si="2"/>
        <v>5.9742800615519895</v>
      </c>
      <c r="G42" s="128">
        <v>22867</v>
      </c>
      <c r="H42" s="147">
        <v>7.2</v>
      </c>
      <c r="I42" s="128">
        <v>16644</v>
      </c>
      <c r="J42" s="128">
        <v>3607</v>
      </c>
      <c r="K42" s="147">
        <v>3.8</v>
      </c>
      <c r="L42" s="128">
        <v>1373</v>
      </c>
      <c r="M42" s="128">
        <v>19016</v>
      </c>
      <c r="N42" s="147">
        <v>4.8</v>
      </c>
      <c r="O42" s="128">
        <v>9160</v>
      </c>
    </row>
    <row r="43" spans="2:26" s="113" customFormat="1" ht="15" customHeight="1">
      <c r="C43" s="129" t="s">
        <v>234</v>
      </c>
      <c r="D43" s="128">
        <f t="shared" si="0"/>
        <v>37763</v>
      </c>
      <c r="E43" s="128">
        <f t="shared" si="1"/>
        <v>30306</v>
      </c>
      <c r="F43" s="147">
        <f t="shared" si="2"/>
        <v>8.0253157852924808</v>
      </c>
      <c r="G43" s="128">
        <v>19865</v>
      </c>
      <c r="H43" s="147">
        <v>9.5</v>
      </c>
      <c r="I43" s="128">
        <v>18825</v>
      </c>
      <c r="J43" s="128">
        <v>3318</v>
      </c>
      <c r="K43" s="147">
        <v>5.7</v>
      </c>
      <c r="L43" s="128">
        <v>1885</v>
      </c>
      <c r="M43" s="128">
        <v>14580</v>
      </c>
      <c r="N43" s="147">
        <v>6.6</v>
      </c>
      <c r="O43" s="128">
        <v>9596</v>
      </c>
    </row>
    <row r="44" spans="2:26" s="113" customFormat="1" ht="15" customHeight="1">
      <c r="C44" s="129" t="s">
        <v>236</v>
      </c>
      <c r="D44" s="128">
        <f t="shared" si="0"/>
        <v>35311</v>
      </c>
      <c r="E44" s="128">
        <f t="shared" si="1"/>
        <v>21851</v>
      </c>
      <c r="F44" s="147">
        <f t="shared" si="2"/>
        <v>6.1881566650618787</v>
      </c>
      <c r="G44" s="128">
        <v>19254</v>
      </c>
      <c r="H44" s="147">
        <v>7.2</v>
      </c>
      <c r="I44" s="128">
        <v>13865</v>
      </c>
      <c r="J44" s="128">
        <v>3348</v>
      </c>
      <c r="K44" s="147">
        <v>4.2</v>
      </c>
      <c r="L44" s="128">
        <v>1447</v>
      </c>
      <c r="M44" s="128">
        <v>12709</v>
      </c>
      <c r="N44" s="147">
        <v>5.0999999999999996</v>
      </c>
      <c r="O44" s="128">
        <v>6539</v>
      </c>
    </row>
    <row r="45" spans="2:26" s="113" customFormat="1" ht="15" customHeight="1">
      <c r="C45" s="129" t="s">
        <v>237</v>
      </c>
      <c r="D45" s="128">
        <f t="shared" si="0"/>
        <v>32771</v>
      </c>
      <c r="E45" s="128">
        <f t="shared" si="1"/>
        <v>21739</v>
      </c>
      <c r="F45" s="147">
        <f t="shared" si="2"/>
        <v>6.6336089835525316</v>
      </c>
      <c r="G45" s="128">
        <v>18408</v>
      </c>
      <c r="H45" s="147">
        <v>8</v>
      </c>
      <c r="I45" s="128">
        <v>14778</v>
      </c>
      <c r="J45" s="128">
        <v>3842</v>
      </c>
      <c r="K45" s="147">
        <v>4</v>
      </c>
      <c r="L45" s="128">
        <v>1534</v>
      </c>
      <c r="M45" s="128">
        <v>10521</v>
      </c>
      <c r="N45" s="147">
        <v>5.2</v>
      </c>
      <c r="O45" s="128">
        <v>5427</v>
      </c>
    </row>
    <row r="46" spans="2:26" s="113" customFormat="1" ht="15" customHeight="1">
      <c r="C46" s="129" t="s">
        <v>35</v>
      </c>
      <c r="D46" s="128">
        <f t="shared" si="0"/>
        <v>31037</v>
      </c>
      <c r="E46" s="128">
        <f t="shared" si="1"/>
        <v>23326</v>
      </c>
      <c r="F46" s="147">
        <f t="shared" si="2"/>
        <v>7.5155459612720303</v>
      </c>
      <c r="G46" s="128">
        <v>18458</v>
      </c>
      <c r="H46" s="147">
        <v>9.1</v>
      </c>
      <c r="I46" s="128">
        <v>16917</v>
      </c>
      <c r="J46" s="128">
        <v>2499</v>
      </c>
      <c r="K46" s="147">
        <v>3.9</v>
      </c>
      <c r="L46" s="128">
        <v>996</v>
      </c>
      <c r="M46" s="128">
        <v>10080</v>
      </c>
      <c r="N46" s="147">
        <v>5.3</v>
      </c>
      <c r="O46" s="128">
        <v>5413</v>
      </c>
    </row>
    <row r="47" spans="2:26" s="113" customFormat="1" ht="15" customHeight="1">
      <c r="C47" s="129" t="s">
        <v>241</v>
      </c>
      <c r="D47" s="128">
        <f t="shared" si="0"/>
        <v>25634</v>
      </c>
      <c r="E47" s="128">
        <f t="shared" si="1"/>
        <v>19562</v>
      </c>
      <c r="F47" s="147">
        <f t="shared" si="2"/>
        <v>7.6312709682452997</v>
      </c>
      <c r="G47" s="128">
        <v>16991</v>
      </c>
      <c r="H47" s="147">
        <f>I47/G47*10</f>
        <v>8.6127950091224772</v>
      </c>
      <c r="I47" s="128">
        <v>14634</v>
      </c>
      <c r="J47" s="128">
        <v>1825</v>
      </c>
      <c r="K47" s="147">
        <v>4.5</v>
      </c>
      <c r="L47" s="128">
        <v>828</v>
      </c>
      <c r="M47" s="128">
        <v>6818</v>
      </c>
      <c r="N47" s="147">
        <v>6</v>
      </c>
      <c r="O47" s="128">
        <v>4100</v>
      </c>
    </row>
    <row r="48" spans="2:26" s="113" customFormat="1" ht="15" customHeight="1">
      <c r="C48" s="129" t="s">
        <v>246</v>
      </c>
      <c r="D48" s="128">
        <f t="shared" si="0"/>
        <v>26494</v>
      </c>
      <c r="E48" s="128">
        <f t="shared" si="1"/>
        <v>20601</v>
      </c>
      <c r="F48" s="147">
        <f t="shared" si="2"/>
        <v>7.7757228051634328</v>
      </c>
      <c r="G48" s="128">
        <v>16616</v>
      </c>
      <c r="H48" s="147">
        <f>I48/G48*10</f>
        <v>9.1014684641309582</v>
      </c>
      <c r="I48" s="128">
        <v>15123</v>
      </c>
      <c r="J48" s="128">
        <v>3100</v>
      </c>
      <c r="K48" s="147">
        <v>4.4000000000000004</v>
      </c>
      <c r="L48" s="128">
        <v>1364</v>
      </c>
      <c r="M48" s="128">
        <v>6778</v>
      </c>
      <c r="N48" s="147">
        <v>6</v>
      </c>
      <c r="O48" s="128">
        <v>4114</v>
      </c>
    </row>
    <row r="49" spans="3:15" s="113" customFormat="1" ht="15" customHeight="1">
      <c r="C49" s="129" t="s">
        <v>247</v>
      </c>
      <c r="D49" s="128">
        <f t="shared" si="0"/>
        <v>24297</v>
      </c>
      <c r="E49" s="128">
        <f t="shared" si="1"/>
        <v>18597</v>
      </c>
      <c r="F49" s="147">
        <f t="shared" si="2"/>
        <v>7.6540313618965303</v>
      </c>
      <c r="G49" s="128">
        <v>18045</v>
      </c>
      <c r="H49" s="147">
        <v>8.1999999999999993</v>
      </c>
      <c r="I49" s="128">
        <v>15392</v>
      </c>
      <c r="J49" s="128">
        <v>1687</v>
      </c>
      <c r="K49" s="147">
        <v>3.5</v>
      </c>
      <c r="L49" s="128">
        <v>603</v>
      </c>
      <c r="M49" s="128">
        <v>4565</v>
      </c>
      <c r="N49" s="147">
        <v>5.6</v>
      </c>
      <c r="O49" s="128">
        <v>2602</v>
      </c>
    </row>
    <row r="50" spans="3:15" s="113" customFormat="1">
      <c r="C50" s="130"/>
      <c r="D50" s="130"/>
      <c r="E50" s="130"/>
      <c r="G50" s="130"/>
      <c r="H50" s="130"/>
      <c r="I50" s="130"/>
      <c r="J50" s="130"/>
      <c r="K50" s="130"/>
      <c r="L50" s="130"/>
      <c r="M50" s="130"/>
      <c r="N50" s="130"/>
    </row>
    <row r="51" spans="3:15">
      <c r="C51" s="127"/>
      <c r="D51" s="127"/>
      <c r="E51" s="127"/>
      <c r="G51" s="127"/>
      <c r="H51" s="127"/>
      <c r="I51" s="127"/>
      <c r="J51" s="127"/>
      <c r="K51" s="127"/>
      <c r="L51" s="127"/>
      <c r="M51" s="127"/>
      <c r="N51" s="127"/>
    </row>
    <row r="52" spans="3:15">
      <c r="C52" s="127"/>
      <c r="D52" s="127"/>
      <c r="E52" s="127"/>
      <c r="G52" s="127"/>
      <c r="H52" s="127"/>
      <c r="I52" s="127"/>
      <c r="J52" s="127"/>
      <c r="K52" s="127"/>
      <c r="L52" s="127"/>
      <c r="M52" s="127"/>
      <c r="N52" s="127"/>
    </row>
    <row r="53" spans="3:15">
      <c r="C53" s="127"/>
      <c r="D53" s="127"/>
      <c r="E53" s="127"/>
      <c r="G53" s="127"/>
      <c r="H53" s="127"/>
      <c r="I53" s="127"/>
      <c r="J53" s="127"/>
      <c r="K53" s="127"/>
      <c r="L53" s="127"/>
      <c r="M53" s="127"/>
      <c r="N53" s="127"/>
    </row>
    <row r="54" spans="3:15">
      <c r="C54" s="127"/>
      <c r="D54" s="127"/>
      <c r="E54" s="127"/>
      <c r="G54" s="127"/>
      <c r="H54" s="127"/>
      <c r="I54" s="127"/>
      <c r="J54" s="127"/>
      <c r="K54" s="127"/>
      <c r="L54" s="127"/>
      <c r="M54" s="127"/>
      <c r="N54" s="127"/>
    </row>
    <row r="55" spans="3:15">
      <c r="C55" s="127"/>
      <c r="D55" s="127"/>
      <c r="E55" s="127"/>
      <c r="G55" s="127"/>
      <c r="H55" s="127"/>
      <c r="I55" s="127"/>
      <c r="J55" s="127"/>
      <c r="K55" s="127"/>
      <c r="L55" s="127"/>
      <c r="M55" s="127"/>
      <c r="N55" s="127"/>
    </row>
    <row r="56" spans="3:15">
      <c r="C56" s="127"/>
      <c r="D56" s="127"/>
      <c r="E56" s="127"/>
      <c r="G56" s="127"/>
      <c r="H56" s="127"/>
      <c r="I56" s="127"/>
      <c r="J56" s="127"/>
      <c r="K56" s="127"/>
      <c r="L56" s="127"/>
      <c r="M56" s="127"/>
      <c r="N56" s="127"/>
    </row>
    <row r="57" spans="3:15">
      <c r="C57" s="127"/>
      <c r="D57" s="127"/>
      <c r="E57" s="127"/>
      <c r="G57" s="127"/>
      <c r="H57" s="127"/>
      <c r="I57" s="127"/>
      <c r="J57" s="127"/>
      <c r="K57" s="127"/>
      <c r="L57" s="127"/>
      <c r="M57" s="127"/>
      <c r="N57" s="127"/>
    </row>
    <row r="58" spans="3:15">
      <c r="C58" s="127"/>
      <c r="D58" s="127"/>
      <c r="E58" s="127"/>
      <c r="G58" s="127"/>
      <c r="H58" s="127"/>
      <c r="I58" s="127"/>
      <c r="J58" s="127"/>
      <c r="K58" s="127"/>
      <c r="L58" s="127"/>
      <c r="M58" s="127"/>
      <c r="N58" s="127"/>
    </row>
    <row r="59" spans="3:15">
      <c r="C59" s="127"/>
      <c r="D59" s="127"/>
      <c r="E59" s="127"/>
      <c r="G59" s="127"/>
      <c r="H59" s="127"/>
      <c r="I59" s="127"/>
      <c r="J59" s="127"/>
      <c r="K59" s="127"/>
      <c r="L59" s="127"/>
      <c r="M59" s="127"/>
      <c r="N59" s="127"/>
    </row>
    <row r="60" spans="3:15">
      <c r="C60" s="127"/>
      <c r="D60" s="127"/>
      <c r="E60" s="127"/>
      <c r="G60" s="127"/>
      <c r="H60" s="127"/>
      <c r="I60" s="127"/>
      <c r="J60" s="127"/>
      <c r="K60" s="127"/>
      <c r="L60" s="127"/>
      <c r="M60" s="127"/>
      <c r="N60" s="127"/>
    </row>
    <row r="61" spans="3:15">
      <c r="C61" s="127"/>
      <c r="D61" s="127"/>
      <c r="E61" s="127"/>
      <c r="G61" s="127"/>
      <c r="H61" s="127"/>
      <c r="I61" s="127"/>
      <c r="J61" s="127"/>
      <c r="K61" s="127"/>
      <c r="L61" s="127"/>
      <c r="M61" s="127"/>
      <c r="N61" s="127"/>
    </row>
    <row r="62" spans="3:15">
      <c r="C62" s="127"/>
      <c r="D62" s="127"/>
      <c r="E62" s="127"/>
      <c r="G62" s="127"/>
      <c r="H62" s="127"/>
      <c r="I62" s="127"/>
      <c r="J62" s="127"/>
      <c r="K62" s="127"/>
      <c r="L62" s="127"/>
      <c r="M62" s="127"/>
      <c r="N62" s="127"/>
    </row>
    <row r="63" spans="3:15">
      <c r="C63" s="127"/>
      <c r="D63" s="127"/>
      <c r="E63" s="127"/>
      <c r="G63" s="127"/>
      <c r="H63" s="127"/>
      <c r="I63" s="127"/>
      <c r="J63" s="127"/>
      <c r="K63" s="127"/>
      <c r="L63" s="127"/>
      <c r="M63" s="127"/>
      <c r="N63" s="127"/>
    </row>
    <row r="64" spans="3:15">
      <c r="C64" s="127"/>
      <c r="D64" s="127"/>
      <c r="E64" s="127"/>
      <c r="G64" s="127"/>
      <c r="H64" s="127"/>
      <c r="I64" s="127"/>
      <c r="J64" s="127"/>
      <c r="K64" s="127"/>
      <c r="L64" s="127"/>
      <c r="M64" s="127"/>
      <c r="N64" s="127"/>
    </row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</sheetData>
  <phoneticPr fontId="6"/>
  <printOptions horizontalCentered="1"/>
  <pageMargins left="0.59055118110236227" right="0.59055118110236227" top="0.59055118110236227" bottom="0.78740157480314965" header="0.51181102362204722" footer="0.51181102362204722"/>
  <pageSetup paperSize="9" scale="80" orientation="portrait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A38"/>
  <sheetViews>
    <sheetView showGridLines="0" view="pageBreakPreview" zoomScaleSheetLayoutView="100" workbookViewId="0">
      <pane ySplit="6" topLeftCell="A10" activePane="bottomLeft" state="frozen"/>
      <selection pane="bottomLeft" activeCell="T10" sqref="T10"/>
    </sheetView>
  </sheetViews>
  <sheetFormatPr defaultColWidth="10" defaultRowHeight="11.25"/>
  <cols>
    <col min="1" max="1" width="10" style="151"/>
    <col min="2" max="2" width="3.875" style="151" hidden="1" customWidth="1"/>
    <col min="3" max="3" width="6.875" style="152" hidden="1" customWidth="1"/>
    <col min="4" max="4" width="6.875" style="151" hidden="1" customWidth="1"/>
    <col min="5" max="5" width="6.875" style="153" hidden="1" customWidth="1"/>
    <col min="6" max="6" width="3.875" style="151" hidden="1" customWidth="1"/>
    <col min="7" max="8" width="6.875" style="151" hidden="1" customWidth="1"/>
    <col min="9" max="9" width="6.875" style="154" hidden="1" customWidth="1"/>
    <col min="10" max="10" width="3.875" style="151" hidden="1" customWidth="1"/>
    <col min="11" max="11" width="6.875" style="152" hidden="1" customWidth="1"/>
    <col min="12" max="12" width="6.875" style="151" hidden="1" customWidth="1"/>
    <col min="13" max="13" width="6.875" style="154" hidden="1" customWidth="1"/>
    <col min="14" max="14" width="3.875" style="151" hidden="1" customWidth="1"/>
    <col min="15" max="16" width="6.875" style="151" hidden="1" customWidth="1"/>
    <col min="17" max="17" width="6.875" style="154" hidden="1" customWidth="1"/>
    <col min="18" max="18" width="3.875" style="151" hidden="1" customWidth="1"/>
    <col min="19" max="20" width="6.875" style="151" hidden="1" customWidth="1"/>
    <col min="21" max="21" width="6.875" style="154" hidden="1" customWidth="1"/>
    <col min="22" max="22" width="3.875" style="151" hidden="1" customWidth="1"/>
    <col min="23" max="24" width="6.875" style="151" hidden="1" customWidth="1"/>
    <col min="25" max="25" width="6.875" style="154" hidden="1" customWidth="1"/>
    <col min="26" max="26" width="3.875" style="151" hidden="1" customWidth="1"/>
    <col min="27" max="28" width="6.875" style="151" hidden="1" customWidth="1"/>
    <col min="29" max="29" width="6.875" style="154" hidden="1" customWidth="1"/>
    <col min="30" max="30" width="3.875" style="151" hidden="1" customWidth="1"/>
    <col min="31" max="32" width="6.875" style="151" hidden="1" customWidth="1"/>
    <col min="33" max="33" width="6.875" style="154" hidden="1" customWidth="1"/>
    <col min="34" max="34" width="3.875" style="151" hidden="1" customWidth="1"/>
    <col min="35" max="36" width="6.875" style="151" hidden="1" customWidth="1"/>
    <col min="37" max="37" width="6.875" style="154" hidden="1" customWidth="1"/>
    <col min="38" max="38" width="3.875" style="151" hidden="1" customWidth="1"/>
    <col min="39" max="40" width="6.875" style="151" hidden="1" customWidth="1"/>
    <col min="41" max="41" width="6.875" style="154" hidden="1" customWidth="1"/>
    <col min="42" max="42" width="3.875" style="151" hidden="1" customWidth="1"/>
    <col min="43" max="44" width="6.875" style="151" hidden="1" customWidth="1"/>
    <col min="45" max="45" width="6.875" style="154" hidden="1" customWidth="1"/>
    <col min="46" max="46" width="3.875" style="151" hidden="1" customWidth="1"/>
    <col min="47" max="48" width="6.875" style="151" hidden="1" customWidth="1"/>
    <col min="49" max="49" width="6.875" style="154" hidden="1" customWidth="1"/>
    <col min="50" max="50" width="3.875" style="151" hidden="1" customWidth="1"/>
    <col min="51" max="53" width="6.875" style="151" hidden="1" customWidth="1"/>
    <col min="54" max="54" width="3.875" style="151" hidden="1" customWidth="1"/>
    <col min="55" max="57" width="6.875" style="151" hidden="1" customWidth="1"/>
    <col min="58" max="58" width="3.875" style="151" hidden="1" customWidth="1"/>
    <col min="59" max="61" width="6.875" style="151" hidden="1" customWidth="1"/>
    <col min="62" max="62" width="4.625" style="151" hidden="1" customWidth="1"/>
    <col min="63" max="65" width="6.875" style="151" hidden="1" customWidth="1"/>
    <col min="66" max="66" width="3.875" style="151" hidden="1" customWidth="1"/>
    <col min="67" max="69" width="6.875" style="151" hidden="1" customWidth="1"/>
    <col min="70" max="70" width="3.875" style="151" hidden="1" customWidth="1"/>
    <col min="71" max="73" width="6.875" style="151" hidden="1" customWidth="1"/>
    <col min="74" max="74" width="3.875" style="151" hidden="1" customWidth="1"/>
    <col min="75" max="77" width="6.875" style="151" hidden="1" customWidth="1"/>
    <col min="78" max="78" width="4.25" style="151" hidden="1" customWidth="1"/>
    <col min="79" max="81" width="6.875" style="151" hidden="1" customWidth="1"/>
    <col min="82" max="82" width="3.875" style="151" customWidth="1"/>
    <col min="83" max="85" width="6.875" style="151" customWidth="1"/>
    <col min="86" max="86" width="3.875" style="151" customWidth="1"/>
    <col min="87" max="89" width="6.875" style="151" customWidth="1"/>
    <col min="90" max="90" width="3.875" style="151" customWidth="1"/>
    <col min="91" max="93" width="6.875" style="151" customWidth="1"/>
    <col min="94" max="94" width="3.875" style="151" customWidth="1"/>
    <col min="95" max="97" width="6.875" style="151" customWidth="1"/>
    <col min="98" max="98" width="4.25" style="151" customWidth="1"/>
    <col min="99" max="101" width="6.875" style="151" customWidth="1"/>
    <col min="102" max="102" width="3.875" style="151" customWidth="1"/>
    <col min="103" max="105" width="6.875" style="151" customWidth="1"/>
    <col min="106" max="16384" width="10" style="151"/>
  </cols>
  <sheetData>
    <row r="1" spans="1:105" ht="8.25" customHeight="1"/>
    <row r="2" spans="1:105" ht="21" customHeight="1">
      <c r="A2" s="703" t="s">
        <v>436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3"/>
      <c r="AL2" s="703"/>
      <c r="AM2" s="703"/>
      <c r="AN2" s="703"/>
      <c r="AO2" s="703"/>
      <c r="AP2" s="703"/>
      <c r="AQ2" s="703"/>
      <c r="AR2" s="703"/>
      <c r="AS2" s="703"/>
      <c r="AT2" s="703"/>
      <c r="AU2" s="703"/>
      <c r="AV2" s="703"/>
      <c r="AW2" s="703"/>
      <c r="AX2" s="703"/>
      <c r="AY2" s="703"/>
      <c r="AZ2" s="703"/>
      <c r="BA2" s="703"/>
      <c r="BB2" s="703"/>
      <c r="BC2" s="703"/>
      <c r="BD2" s="703"/>
      <c r="BE2" s="703"/>
      <c r="BF2" s="703"/>
      <c r="BG2" s="703"/>
      <c r="BH2" s="703"/>
      <c r="BI2" s="703"/>
      <c r="BJ2" s="703"/>
      <c r="BK2" s="703"/>
      <c r="BL2" s="703"/>
      <c r="BM2" s="703"/>
      <c r="BN2" s="703"/>
      <c r="BO2" s="703"/>
      <c r="BP2" s="703"/>
      <c r="BQ2" s="703"/>
      <c r="BR2" s="703"/>
      <c r="BS2" s="703"/>
      <c r="BT2" s="703"/>
      <c r="BU2" s="703"/>
      <c r="BV2" s="703"/>
      <c r="BW2" s="703"/>
      <c r="BX2" s="703"/>
      <c r="BY2" s="703"/>
      <c r="BZ2" s="703"/>
      <c r="CA2" s="703"/>
      <c r="CB2" s="703"/>
      <c r="CC2" s="703"/>
      <c r="CD2" s="703"/>
      <c r="CE2" s="703"/>
      <c r="CF2" s="703"/>
      <c r="CG2" s="703"/>
      <c r="CH2" s="703"/>
      <c r="CI2" s="703"/>
      <c r="CJ2" s="703"/>
      <c r="CK2" s="703"/>
      <c r="CL2" s="703"/>
      <c r="CM2" s="703"/>
      <c r="CN2" s="703"/>
      <c r="CO2" s="703"/>
      <c r="CP2" s="703"/>
      <c r="CQ2" s="703"/>
      <c r="CR2" s="703"/>
      <c r="CS2" s="703"/>
      <c r="CT2" s="703"/>
      <c r="CU2" s="703"/>
      <c r="CV2" s="703"/>
      <c r="CW2" s="703"/>
      <c r="CX2" s="703"/>
      <c r="CY2" s="703"/>
      <c r="CZ2" s="703"/>
      <c r="DA2" s="703"/>
    </row>
    <row r="3" spans="1:105" ht="10.5" customHeight="1">
      <c r="A3" s="15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51"/>
      <c r="V3" s="167"/>
      <c r="W3" s="167"/>
      <c r="X3" s="167"/>
      <c r="Y3" s="185"/>
      <c r="Z3" s="167"/>
      <c r="AA3" s="167"/>
      <c r="AB3" s="167"/>
      <c r="AC3" s="185"/>
      <c r="AD3" s="167"/>
      <c r="AE3" s="167"/>
      <c r="AF3" s="167"/>
      <c r="AG3" s="185"/>
      <c r="AH3" s="167"/>
      <c r="AI3" s="167"/>
      <c r="AJ3" s="167"/>
      <c r="AK3" s="185"/>
      <c r="AL3" s="167"/>
      <c r="AM3" s="167"/>
      <c r="AN3" s="167"/>
      <c r="AO3" s="185"/>
      <c r="AP3" s="167"/>
      <c r="AQ3" s="167"/>
      <c r="AR3" s="167"/>
      <c r="AS3" s="185"/>
      <c r="AT3" s="167"/>
      <c r="AU3" s="167"/>
      <c r="AV3" s="167"/>
      <c r="AW3" s="185"/>
    </row>
    <row r="4" spans="1:105" ht="19.5" customHeight="1">
      <c r="A4" s="701" t="s">
        <v>249</v>
      </c>
      <c r="B4" s="160" t="s">
        <v>250</v>
      </c>
      <c r="C4" s="168"/>
      <c r="D4" s="174"/>
      <c r="E4" s="178"/>
      <c r="F4" s="160" t="s">
        <v>252</v>
      </c>
      <c r="G4" s="174"/>
      <c r="H4" s="174"/>
      <c r="I4" s="184"/>
      <c r="J4" s="160" t="s">
        <v>256</v>
      </c>
      <c r="K4" s="168"/>
      <c r="L4" s="174"/>
      <c r="M4" s="184"/>
      <c r="N4" s="160" t="s">
        <v>257</v>
      </c>
      <c r="O4" s="174"/>
      <c r="P4" s="174"/>
      <c r="Q4" s="184"/>
      <c r="R4" s="160" t="s">
        <v>212</v>
      </c>
      <c r="S4" s="174"/>
      <c r="T4" s="174"/>
      <c r="U4" s="184"/>
      <c r="V4" s="160" t="s">
        <v>258</v>
      </c>
      <c r="W4" s="174"/>
      <c r="X4" s="174"/>
      <c r="Y4" s="190"/>
      <c r="Z4" s="160" t="s">
        <v>260</v>
      </c>
      <c r="AA4" s="174"/>
      <c r="AB4" s="174"/>
      <c r="AC4" s="184"/>
      <c r="AD4" s="160" t="s">
        <v>28</v>
      </c>
      <c r="AE4" s="174"/>
      <c r="AF4" s="174"/>
      <c r="AG4" s="184"/>
      <c r="AH4" s="160" t="s">
        <v>261</v>
      </c>
      <c r="AI4" s="174"/>
      <c r="AJ4" s="174"/>
      <c r="AK4" s="184"/>
      <c r="AL4" s="160" t="s">
        <v>204</v>
      </c>
      <c r="AM4" s="174"/>
      <c r="AN4" s="174"/>
      <c r="AO4" s="184"/>
      <c r="AP4" s="160" t="s">
        <v>262</v>
      </c>
      <c r="AQ4" s="174"/>
      <c r="AR4" s="174"/>
      <c r="AS4" s="184"/>
      <c r="AT4" s="704" t="s">
        <v>264</v>
      </c>
      <c r="AU4" s="705"/>
      <c r="AV4" s="705"/>
      <c r="AW4" s="706"/>
      <c r="AX4" s="704" t="s">
        <v>266</v>
      </c>
      <c r="AY4" s="705"/>
      <c r="AZ4" s="705"/>
      <c r="BA4" s="706"/>
      <c r="BB4" s="704" t="s">
        <v>267</v>
      </c>
      <c r="BC4" s="705"/>
      <c r="BD4" s="705"/>
      <c r="BE4" s="706"/>
      <c r="BF4" s="704" t="s">
        <v>269</v>
      </c>
      <c r="BG4" s="705"/>
      <c r="BH4" s="705"/>
      <c r="BI4" s="706"/>
      <c r="BJ4" s="704" t="s">
        <v>134</v>
      </c>
      <c r="BK4" s="705"/>
      <c r="BL4" s="705"/>
      <c r="BM4" s="706"/>
      <c r="BN4" s="704" t="s">
        <v>195</v>
      </c>
      <c r="BO4" s="705"/>
      <c r="BP4" s="705"/>
      <c r="BQ4" s="706"/>
      <c r="BR4" s="707" t="s">
        <v>270</v>
      </c>
      <c r="BS4" s="707"/>
      <c r="BT4" s="707"/>
      <c r="BU4" s="707"/>
      <c r="BV4" s="707" t="s">
        <v>272</v>
      </c>
      <c r="BW4" s="707"/>
      <c r="BX4" s="707"/>
      <c r="BY4" s="707"/>
      <c r="BZ4" s="707" t="s">
        <v>253</v>
      </c>
      <c r="CA4" s="707"/>
      <c r="CB4" s="707"/>
      <c r="CC4" s="707"/>
      <c r="CD4" s="707" t="s">
        <v>273</v>
      </c>
      <c r="CE4" s="707"/>
      <c r="CF4" s="707"/>
      <c r="CG4" s="707"/>
      <c r="CH4" s="707" t="s">
        <v>274</v>
      </c>
      <c r="CI4" s="707"/>
      <c r="CJ4" s="707"/>
      <c r="CK4" s="707"/>
      <c r="CL4" s="707" t="s">
        <v>276</v>
      </c>
      <c r="CM4" s="707"/>
      <c r="CN4" s="707"/>
      <c r="CO4" s="707"/>
      <c r="CP4" s="707" t="s">
        <v>277</v>
      </c>
      <c r="CQ4" s="707"/>
      <c r="CR4" s="707"/>
      <c r="CS4" s="707"/>
      <c r="CT4" s="707" t="s">
        <v>278</v>
      </c>
      <c r="CU4" s="707"/>
      <c r="CV4" s="707"/>
      <c r="CW4" s="707"/>
      <c r="CX4" s="707" t="s">
        <v>235</v>
      </c>
      <c r="CY4" s="707"/>
      <c r="CZ4" s="707"/>
      <c r="DA4" s="707"/>
    </row>
    <row r="5" spans="1:105" ht="22.5">
      <c r="A5" s="702"/>
      <c r="B5" s="161" t="s">
        <v>280</v>
      </c>
      <c r="C5" s="161" t="s">
        <v>139</v>
      </c>
      <c r="D5" s="161" t="s">
        <v>281</v>
      </c>
      <c r="E5" s="179" t="s">
        <v>282</v>
      </c>
      <c r="F5" s="161" t="s">
        <v>280</v>
      </c>
      <c r="G5" s="161" t="s">
        <v>139</v>
      </c>
      <c r="H5" s="161" t="s">
        <v>281</v>
      </c>
      <c r="I5" s="179" t="s">
        <v>282</v>
      </c>
      <c r="J5" s="161" t="s">
        <v>280</v>
      </c>
      <c r="K5" s="161" t="s">
        <v>139</v>
      </c>
      <c r="L5" s="161" t="s">
        <v>281</v>
      </c>
      <c r="M5" s="179" t="s">
        <v>282</v>
      </c>
      <c r="N5" s="161" t="s">
        <v>280</v>
      </c>
      <c r="O5" s="161" t="s">
        <v>139</v>
      </c>
      <c r="P5" s="161" t="s">
        <v>281</v>
      </c>
      <c r="Q5" s="179" t="s">
        <v>282</v>
      </c>
      <c r="R5" s="161" t="s">
        <v>280</v>
      </c>
      <c r="S5" s="161" t="s">
        <v>139</v>
      </c>
      <c r="T5" s="161" t="s">
        <v>281</v>
      </c>
      <c r="U5" s="179" t="s">
        <v>282</v>
      </c>
      <c r="V5" s="161" t="s">
        <v>280</v>
      </c>
      <c r="W5" s="161" t="s">
        <v>139</v>
      </c>
      <c r="X5" s="161" t="s">
        <v>281</v>
      </c>
      <c r="Y5" s="179" t="s">
        <v>282</v>
      </c>
      <c r="Z5" s="161" t="s">
        <v>280</v>
      </c>
      <c r="AA5" s="161" t="s">
        <v>139</v>
      </c>
      <c r="AB5" s="161" t="s">
        <v>281</v>
      </c>
      <c r="AC5" s="179" t="s">
        <v>282</v>
      </c>
      <c r="AD5" s="161" t="s">
        <v>280</v>
      </c>
      <c r="AE5" s="161" t="s">
        <v>139</v>
      </c>
      <c r="AF5" s="161" t="s">
        <v>281</v>
      </c>
      <c r="AG5" s="179" t="s">
        <v>282</v>
      </c>
      <c r="AH5" s="161" t="s">
        <v>165</v>
      </c>
      <c r="AI5" s="161" t="s">
        <v>139</v>
      </c>
      <c r="AJ5" s="161" t="s">
        <v>281</v>
      </c>
      <c r="AK5" s="179" t="s">
        <v>282</v>
      </c>
      <c r="AL5" s="161" t="s">
        <v>165</v>
      </c>
      <c r="AM5" s="161" t="s">
        <v>139</v>
      </c>
      <c r="AN5" s="161" t="s">
        <v>281</v>
      </c>
      <c r="AO5" s="179" t="s">
        <v>282</v>
      </c>
      <c r="AP5" s="161" t="s">
        <v>165</v>
      </c>
      <c r="AQ5" s="161" t="s">
        <v>139</v>
      </c>
      <c r="AR5" s="161" t="s">
        <v>281</v>
      </c>
      <c r="AS5" s="179" t="s">
        <v>282</v>
      </c>
      <c r="AT5" s="161" t="s">
        <v>165</v>
      </c>
      <c r="AU5" s="161" t="s">
        <v>139</v>
      </c>
      <c r="AV5" s="161" t="s">
        <v>288</v>
      </c>
      <c r="AW5" s="179" t="s">
        <v>289</v>
      </c>
      <c r="AX5" s="161" t="s">
        <v>165</v>
      </c>
      <c r="AY5" s="161" t="s">
        <v>139</v>
      </c>
      <c r="AZ5" s="161" t="s">
        <v>288</v>
      </c>
      <c r="BA5" s="179" t="s">
        <v>289</v>
      </c>
      <c r="BB5" s="161" t="s">
        <v>165</v>
      </c>
      <c r="BC5" s="161" t="s">
        <v>139</v>
      </c>
      <c r="BD5" s="161" t="s">
        <v>288</v>
      </c>
      <c r="BE5" s="179" t="s">
        <v>289</v>
      </c>
      <c r="BF5" s="161" t="s">
        <v>165</v>
      </c>
      <c r="BG5" s="161" t="s">
        <v>139</v>
      </c>
      <c r="BH5" s="161" t="s">
        <v>288</v>
      </c>
      <c r="BI5" s="179" t="s">
        <v>289</v>
      </c>
      <c r="BJ5" s="161" t="s">
        <v>165</v>
      </c>
      <c r="BK5" s="161" t="s">
        <v>139</v>
      </c>
      <c r="BL5" s="161" t="s">
        <v>288</v>
      </c>
      <c r="BM5" s="179" t="s">
        <v>289</v>
      </c>
      <c r="BN5" s="161" t="s">
        <v>165</v>
      </c>
      <c r="BO5" s="161" t="s">
        <v>139</v>
      </c>
      <c r="BP5" s="161" t="s">
        <v>288</v>
      </c>
      <c r="BQ5" s="179" t="s">
        <v>289</v>
      </c>
      <c r="BR5" s="161" t="s">
        <v>165</v>
      </c>
      <c r="BS5" s="161" t="s">
        <v>139</v>
      </c>
      <c r="BT5" s="161" t="s">
        <v>288</v>
      </c>
      <c r="BU5" s="179" t="s">
        <v>289</v>
      </c>
      <c r="BV5" s="161" t="s">
        <v>165</v>
      </c>
      <c r="BW5" s="161" t="s">
        <v>139</v>
      </c>
      <c r="BX5" s="161" t="s">
        <v>288</v>
      </c>
      <c r="BY5" s="179" t="s">
        <v>289</v>
      </c>
      <c r="BZ5" s="161" t="s">
        <v>165</v>
      </c>
      <c r="CA5" s="161" t="s">
        <v>139</v>
      </c>
      <c r="CB5" s="161" t="s">
        <v>288</v>
      </c>
      <c r="CC5" s="179" t="s">
        <v>289</v>
      </c>
      <c r="CD5" s="161" t="s">
        <v>165</v>
      </c>
      <c r="CE5" s="161" t="s">
        <v>139</v>
      </c>
      <c r="CF5" s="161" t="s">
        <v>288</v>
      </c>
      <c r="CG5" s="179" t="s">
        <v>289</v>
      </c>
      <c r="CH5" s="161" t="s">
        <v>165</v>
      </c>
      <c r="CI5" s="161" t="s">
        <v>139</v>
      </c>
      <c r="CJ5" s="161" t="s">
        <v>288</v>
      </c>
      <c r="CK5" s="179" t="s">
        <v>289</v>
      </c>
      <c r="CL5" s="161" t="s">
        <v>165</v>
      </c>
      <c r="CM5" s="161" t="s">
        <v>139</v>
      </c>
      <c r="CN5" s="161" t="s">
        <v>288</v>
      </c>
      <c r="CO5" s="179" t="s">
        <v>289</v>
      </c>
      <c r="CP5" s="161" t="s">
        <v>165</v>
      </c>
      <c r="CQ5" s="161" t="s">
        <v>139</v>
      </c>
      <c r="CR5" s="161" t="s">
        <v>288</v>
      </c>
      <c r="CS5" s="179" t="s">
        <v>289</v>
      </c>
      <c r="CT5" s="161" t="s">
        <v>165</v>
      </c>
      <c r="CU5" s="161" t="s">
        <v>139</v>
      </c>
      <c r="CV5" s="161" t="s">
        <v>288</v>
      </c>
      <c r="CW5" s="179" t="s">
        <v>289</v>
      </c>
      <c r="CX5" s="161" t="s">
        <v>165</v>
      </c>
      <c r="CY5" s="161" t="s">
        <v>139</v>
      </c>
      <c r="CZ5" s="161" t="s">
        <v>288</v>
      </c>
      <c r="DA5" s="179" t="s">
        <v>289</v>
      </c>
    </row>
    <row r="6" spans="1:105" ht="18" customHeight="1">
      <c r="A6" s="157" t="s">
        <v>200</v>
      </c>
      <c r="B6" s="162">
        <v>853</v>
      </c>
      <c r="C6" s="169">
        <v>310.37</v>
      </c>
      <c r="D6" s="175">
        <v>23328</v>
      </c>
      <c r="E6" s="180">
        <v>7516</v>
      </c>
      <c r="F6" s="162">
        <v>771</v>
      </c>
      <c r="G6" s="169">
        <f>SUM(G7:G28)</f>
        <v>256.33999999999997</v>
      </c>
      <c r="H6" s="175">
        <v>19563</v>
      </c>
      <c r="I6" s="180">
        <v>7637</v>
      </c>
      <c r="J6" s="162">
        <v>743</v>
      </c>
      <c r="K6" s="169">
        <v>264.94</v>
      </c>
      <c r="L6" s="175">
        <v>20602</v>
      </c>
      <c r="M6" s="180">
        <v>7776</v>
      </c>
      <c r="N6" s="162">
        <v>709</v>
      </c>
      <c r="O6" s="169">
        <v>242.98</v>
      </c>
      <c r="P6" s="175">
        <v>18598</v>
      </c>
      <c r="Q6" s="180">
        <v>7659</v>
      </c>
      <c r="R6" s="162">
        <v>705</v>
      </c>
      <c r="S6" s="169">
        <v>246.61</v>
      </c>
      <c r="T6" s="175">
        <v>16173</v>
      </c>
      <c r="U6" s="180">
        <v>6558</v>
      </c>
      <c r="V6" s="162">
        <v>653</v>
      </c>
      <c r="W6" s="169">
        <v>207.21</v>
      </c>
      <c r="X6" s="175">
        <v>14375</v>
      </c>
      <c r="Y6" s="180">
        <v>6937</v>
      </c>
      <c r="Z6" s="162">
        <v>637</v>
      </c>
      <c r="AA6" s="169">
        <v>215.73</v>
      </c>
      <c r="AB6" s="175">
        <v>21196</v>
      </c>
      <c r="AC6" s="180">
        <v>9826</v>
      </c>
      <c r="AD6" s="162">
        <v>624</v>
      </c>
      <c r="AE6" s="169">
        <v>202.18</v>
      </c>
      <c r="AF6" s="175">
        <v>16696</v>
      </c>
      <c r="AG6" s="180">
        <v>8258</v>
      </c>
      <c r="AH6" s="162">
        <v>596</v>
      </c>
      <c r="AI6" s="169">
        <v>205.82</v>
      </c>
      <c r="AJ6" s="175">
        <v>13754</v>
      </c>
      <c r="AK6" s="180">
        <v>6683</v>
      </c>
      <c r="AL6" s="162">
        <v>597</v>
      </c>
      <c r="AM6" s="169">
        <v>206.47</v>
      </c>
      <c r="AN6" s="175">
        <v>16457</v>
      </c>
      <c r="AO6" s="180">
        <v>7970</v>
      </c>
      <c r="AP6" s="162">
        <v>561</v>
      </c>
      <c r="AQ6" s="169">
        <v>200.58</v>
      </c>
      <c r="AR6" s="175">
        <v>11745</v>
      </c>
      <c r="AS6" s="180">
        <v>5855</v>
      </c>
      <c r="AT6" s="162">
        <v>549</v>
      </c>
      <c r="AU6" s="169">
        <v>189.31</v>
      </c>
      <c r="AV6" s="175">
        <v>15062</v>
      </c>
      <c r="AW6" s="180">
        <v>7956</v>
      </c>
      <c r="AX6" s="162">
        <v>571</v>
      </c>
      <c r="AY6" s="169">
        <v>211.3</v>
      </c>
      <c r="AZ6" s="175">
        <v>16292</v>
      </c>
      <c r="BA6" s="180">
        <v>7710</v>
      </c>
      <c r="BB6" s="162">
        <v>503</v>
      </c>
      <c r="BC6" s="169">
        <v>148.1</v>
      </c>
      <c r="BD6" s="175">
        <v>10463</v>
      </c>
      <c r="BE6" s="180">
        <v>7067</v>
      </c>
      <c r="BF6" s="162">
        <v>504</v>
      </c>
      <c r="BG6" s="169">
        <v>160.87</v>
      </c>
      <c r="BH6" s="175">
        <v>12641</v>
      </c>
      <c r="BI6" s="180">
        <v>7858</v>
      </c>
      <c r="BJ6" s="162">
        <f>SUM(BJ7:BJ30)</f>
        <v>453</v>
      </c>
      <c r="BK6" s="169">
        <f>SUM(BK7:BK30)</f>
        <v>164.26000000000005</v>
      </c>
      <c r="BL6" s="175">
        <f>SUM(BL7:BL30)</f>
        <v>11772.766999999998</v>
      </c>
      <c r="BM6" s="194">
        <v>7858</v>
      </c>
      <c r="BN6" s="162">
        <f>SUM(BN7:BN30)</f>
        <v>427</v>
      </c>
      <c r="BO6" s="169">
        <f>SUM(BO7:BO30)</f>
        <v>192.31</v>
      </c>
      <c r="BP6" s="175">
        <f>SUM(BP7:BP30)</f>
        <v>13650.362000000003</v>
      </c>
      <c r="BQ6" s="180">
        <v>7099</v>
      </c>
      <c r="BR6" s="151">
        <f>SUM(BR7:BR30)</f>
        <v>401</v>
      </c>
      <c r="BS6" s="152">
        <v>161.82</v>
      </c>
      <c r="BT6" s="151">
        <f>SUM(BT7:BT30)</f>
        <v>10564.232000000004</v>
      </c>
      <c r="BU6" s="186">
        <v>6528</v>
      </c>
      <c r="BV6" s="151">
        <f>SUM(BV7:BV30)</f>
        <v>392</v>
      </c>
      <c r="BW6" s="152">
        <f>SUM(BW7:BW30)</f>
        <v>173.26000000000002</v>
      </c>
      <c r="BX6" s="151">
        <f>SUM(BX7:BX30)</f>
        <v>11121.567000000001</v>
      </c>
      <c r="BY6" s="186">
        <v>6419</v>
      </c>
      <c r="BZ6" s="151">
        <f>SUM(BZ7:BZ30)</f>
        <v>354</v>
      </c>
      <c r="CA6" s="152">
        <f>SUM(CA7:CA30)</f>
        <v>143.82000000000002</v>
      </c>
      <c r="CB6" s="151">
        <f>SUM(CB7:CB30)</f>
        <v>5773.985999999999</v>
      </c>
      <c r="CC6" s="186">
        <v>4015</v>
      </c>
      <c r="CD6" s="197">
        <f>SUM(CD7:CD30)</f>
        <v>287</v>
      </c>
      <c r="CE6" s="201">
        <f>SUM(CE7:CE30)</f>
        <v>158.72999999999999</v>
      </c>
      <c r="CF6" s="197">
        <f>SUM(CF7:CF30)</f>
        <v>9281.0149999999976</v>
      </c>
      <c r="CG6" s="205">
        <v>5847</v>
      </c>
      <c r="CH6" s="209">
        <v>267</v>
      </c>
      <c r="CI6" s="213">
        <v>149.88</v>
      </c>
      <c r="CJ6" s="218">
        <v>7370.19</v>
      </c>
      <c r="CK6" s="221">
        <v>4917</v>
      </c>
      <c r="CL6" s="224">
        <v>242</v>
      </c>
      <c r="CM6" s="213">
        <v>122.45</v>
      </c>
      <c r="CN6" s="218">
        <v>6213.5820000000003</v>
      </c>
      <c r="CO6" s="228">
        <v>5074</v>
      </c>
      <c r="CP6" s="209">
        <v>232</v>
      </c>
      <c r="CQ6" s="213">
        <v>133.56</v>
      </c>
      <c r="CR6" s="218">
        <v>7190.7719999999999</v>
      </c>
      <c r="CS6" s="233">
        <v>5384</v>
      </c>
      <c r="CT6" s="209">
        <v>239</v>
      </c>
      <c r="CU6" s="213">
        <v>138.25</v>
      </c>
      <c r="CV6" s="218">
        <v>7455.7960000000003</v>
      </c>
      <c r="CW6" s="233">
        <v>5393</v>
      </c>
      <c r="CX6" s="209">
        <v>230</v>
      </c>
      <c r="CY6" s="213">
        <v>162.97</v>
      </c>
      <c r="CZ6" s="218">
        <v>7815.03</v>
      </c>
      <c r="DA6" s="233">
        <v>4795</v>
      </c>
    </row>
    <row r="7" spans="1:105" s="155" customFormat="1" ht="18" customHeight="1">
      <c r="A7" s="158" t="s">
        <v>291</v>
      </c>
      <c r="B7" s="163">
        <v>42</v>
      </c>
      <c r="C7" s="170">
        <v>13.86</v>
      </c>
      <c r="D7" s="155">
        <v>981</v>
      </c>
      <c r="E7" s="181">
        <v>7075</v>
      </c>
      <c r="F7" s="163">
        <v>36</v>
      </c>
      <c r="G7" s="170">
        <v>12.85</v>
      </c>
      <c r="H7" s="155">
        <v>906</v>
      </c>
      <c r="I7" s="181">
        <v>7048</v>
      </c>
      <c r="J7" s="163">
        <v>32</v>
      </c>
      <c r="K7" s="170">
        <v>12.82</v>
      </c>
      <c r="L7" s="155">
        <v>922</v>
      </c>
      <c r="M7" s="181">
        <v>7192</v>
      </c>
      <c r="N7" s="163">
        <v>32</v>
      </c>
      <c r="O7" s="170">
        <v>8.26</v>
      </c>
      <c r="P7" s="155">
        <v>701</v>
      </c>
      <c r="Q7" s="181">
        <v>8483</v>
      </c>
      <c r="R7" s="163">
        <v>35</v>
      </c>
      <c r="S7" s="170">
        <v>8.99</v>
      </c>
      <c r="T7" s="155">
        <v>653</v>
      </c>
      <c r="U7" s="181">
        <v>7273</v>
      </c>
      <c r="V7" s="163">
        <v>29</v>
      </c>
      <c r="W7" s="170">
        <v>7.3</v>
      </c>
      <c r="X7" s="155">
        <v>420</v>
      </c>
      <c r="Y7" s="181">
        <v>5755</v>
      </c>
      <c r="Z7" s="163">
        <v>27</v>
      </c>
      <c r="AA7" s="170">
        <v>7.9</v>
      </c>
      <c r="AB7" s="155">
        <v>664</v>
      </c>
      <c r="AC7" s="181">
        <v>8407</v>
      </c>
      <c r="AD7" s="163">
        <v>26</v>
      </c>
      <c r="AE7" s="170">
        <v>7.68</v>
      </c>
      <c r="AF7" s="155">
        <v>612</v>
      </c>
      <c r="AG7" s="181">
        <v>7965</v>
      </c>
      <c r="AH7" s="163">
        <v>29</v>
      </c>
      <c r="AI7" s="170">
        <v>10.8</v>
      </c>
      <c r="AJ7" s="155">
        <v>542</v>
      </c>
      <c r="AK7" s="181">
        <v>5017</v>
      </c>
      <c r="AL7" s="163">
        <v>28</v>
      </c>
      <c r="AM7" s="170">
        <v>8.01</v>
      </c>
      <c r="AN7" s="155">
        <v>669</v>
      </c>
      <c r="AO7" s="181">
        <v>8356</v>
      </c>
      <c r="AP7" s="163">
        <v>28</v>
      </c>
      <c r="AQ7" s="170">
        <v>9.3699999999999992</v>
      </c>
      <c r="AR7" s="155">
        <v>550</v>
      </c>
      <c r="AS7" s="181">
        <v>5865</v>
      </c>
      <c r="AT7" s="163">
        <v>27</v>
      </c>
      <c r="AU7" s="170">
        <v>6.42</v>
      </c>
      <c r="AV7" s="155">
        <v>523</v>
      </c>
      <c r="AW7" s="181">
        <v>8149</v>
      </c>
      <c r="AX7" s="163">
        <v>34</v>
      </c>
      <c r="AY7" s="170">
        <v>8.25</v>
      </c>
      <c r="AZ7" s="155">
        <v>714</v>
      </c>
      <c r="BA7" s="181">
        <v>8659</v>
      </c>
      <c r="BB7" s="163">
        <v>25</v>
      </c>
      <c r="BC7" s="170">
        <v>5.54</v>
      </c>
      <c r="BD7" s="155">
        <v>365</v>
      </c>
      <c r="BE7" s="181">
        <v>6584</v>
      </c>
      <c r="BF7" s="163">
        <v>26</v>
      </c>
      <c r="BG7" s="170">
        <v>7.71</v>
      </c>
      <c r="BH7" s="155">
        <v>594</v>
      </c>
      <c r="BI7" s="181">
        <v>7706</v>
      </c>
      <c r="BJ7" s="163">
        <v>25</v>
      </c>
      <c r="BK7" s="170">
        <v>7.32</v>
      </c>
      <c r="BL7" s="155">
        <v>517.44899999999996</v>
      </c>
      <c r="BM7" s="181">
        <v>7706</v>
      </c>
      <c r="BN7" s="163">
        <v>23</v>
      </c>
      <c r="BO7" s="170">
        <v>13.04</v>
      </c>
      <c r="BP7" s="155">
        <v>848.41399999999999</v>
      </c>
      <c r="BQ7" s="181">
        <v>6506</v>
      </c>
      <c r="BR7" s="155">
        <v>20</v>
      </c>
      <c r="BS7" s="170">
        <v>6.08</v>
      </c>
      <c r="BT7" s="155">
        <v>320.24</v>
      </c>
      <c r="BU7" s="186">
        <v>5267</v>
      </c>
      <c r="BV7" s="155">
        <v>17</v>
      </c>
      <c r="BW7" s="170">
        <v>5.23</v>
      </c>
      <c r="BX7" s="155">
        <v>413.01</v>
      </c>
      <c r="BY7" s="186">
        <v>7897</v>
      </c>
      <c r="BZ7" s="155">
        <v>17</v>
      </c>
      <c r="CA7" s="170">
        <v>6.49</v>
      </c>
      <c r="CB7" s="155">
        <v>316.93</v>
      </c>
      <c r="CC7" s="186">
        <v>4883</v>
      </c>
      <c r="CD7" s="198">
        <v>12</v>
      </c>
      <c r="CE7" s="202">
        <v>6.82</v>
      </c>
      <c r="CF7" s="198">
        <v>340.21699999999998</v>
      </c>
      <c r="CG7" s="206">
        <v>4989</v>
      </c>
      <c r="CH7" s="210">
        <v>11</v>
      </c>
      <c r="CI7" s="214">
        <v>7.33</v>
      </c>
      <c r="CJ7" s="219">
        <v>335.935</v>
      </c>
      <c r="CK7" s="222">
        <v>4583</v>
      </c>
      <c r="CL7" s="225">
        <v>11</v>
      </c>
      <c r="CM7" s="214">
        <v>7.91</v>
      </c>
      <c r="CN7" s="218">
        <v>288.13099999999997</v>
      </c>
      <c r="CO7" s="229">
        <v>3643</v>
      </c>
      <c r="CP7" s="210">
        <v>11</v>
      </c>
      <c r="CQ7" s="214">
        <v>8.65</v>
      </c>
      <c r="CR7" s="219">
        <v>465.274</v>
      </c>
      <c r="CS7" s="234">
        <v>5379</v>
      </c>
      <c r="CT7" s="210">
        <v>12</v>
      </c>
      <c r="CU7" s="213">
        <v>11.61</v>
      </c>
      <c r="CV7" s="219">
        <v>612.87199999999996</v>
      </c>
      <c r="CW7" s="234">
        <v>5278</v>
      </c>
      <c r="CX7" s="210">
        <v>13</v>
      </c>
      <c r="CY7" s="214">
        <v>13.36</v>
      </c>
      <c r="CZ7" s="219">
        <v>586.95699999999999</v>
      </c>
      <c r="DA7" s="234">
        <v>4393</v>
      </c>
    </row>
    <row r="8" spans="1:105" ht="18" customHeight="1">
      <c r="A8" s="158" t="s">
        <v>155</v>
      </c>
      <c r="B8" s="163">
        <v>3</v>
      </c>
      <c r="C8" s="170">
        <v>1.83</v>
      </c>
      <c r="D8" s="155">
        <v>77</v>
      </c>
      <c r="E8" s="181">
        <v>4200</v>
      </c>
      <c r="F8" s="163">
        <v>2</v>
      </c>
      <c r="G8" s="170">
        <v>1.1599999999999999</v>
      </c>
      <c r="H8" s="155">
        <v>46</v>
      </c>
      <c r="I8" s="181">
        <v>4007</v>
      </c>
      <c r="J8" s="163">
        <v>2</v>
      </c>
      <c r="K8" s="170">
        <v>1.34</v>
      </c>
      <c r="L8" s="155">
        <v>135</v>
      </c>
      <c r="M8" s="181">
        <v>10044</v>
      </c>
      <c r="N8" s="163">
        <v>2</v>
      </c>
      <c r="O8" s="170">
        <v>1.76</v>
      </c>
      <c r="P8" s="155">
        <v>86</v>
      </c>
      <c r="Q8" s="181">
        <v>4784</v>
      </c>
      <c r="R8" s="163">
        <v>3</v>
      </c>
      <c r="S8" s="170">
        <v>1.34</v>
      </c>
      <c r="T8" s="155">
        <v>60</v>
      </c>
      <c r="U8" s="181">
        <v>4524</v>
      </c>
      <c r="V8" s="163">
        <v>2</v>
      </c>
      <c r="W8" s="170">
        <v>1.39</v>
      </c>
      <c r="X8" s="155">
        <v>57</v>
      </c>
      <c r="Y8" s="181">
        <v>4094</v>
      </c>
      <c r="Z8" s="163">
        <v>2</v>
      </c>
      <c r="AA8" s="170">
        <v>1.22</v>
      </c>
      <c r="AB8" s="155">
        <v>77</v>
      </c>
      <c r="AC8" s="181">
        <v>6271</v>
      </c>
      <c r="AD8" s="163">
        <v>1</v>
      </c>
      <c r="AE8" s="170">
        <v>0.17</v>
      </c>
      <c r="AF8" s="155">
        <v>7</v>
      </c>
      <c r="AG8" s="181">
        <v>4072</v>
      </c>
      <c r="AH8" s="163">
        <v>3</v>
      </c>
      <c r="AI8" s="170">
        <v>0.63</v>
      </c>
      <c r="AJ8" s="155">
        <v>35</v>
      </c>
      <c r="AK8" s="181">
        <v>5493</v>
      </c>
      <c r="AL8" s="163">
        <v>4</v>
      </c>
      <c r="AM8" s="171" t="s">
        <v>140</v>
      </c>
      <c r="AN8" s="155">
        <v>24</v>
      </c>
      <c r="AO8" s="181" t="s">
        <v>140</v>
      </c>
      <c r="AP8" s="163">
        <v>3</v>
      </c>
      <c r="AQ8" s="171">
        <v>0.23</v>
      </c>
      <c r="AR8" s="155">
        <v>24</v>
      </c>
      <c r="AS8" s="181">
        <v>10636</v>
      </c>
      <c r="AT8" s="163">
        <v>3</v>
      </c>
      <c r="AU8" s="171">
        <v>0.73</v>
      </c>
      <c r="AV8" s="155">
        <v>61</v>
      </c>
      <c r="AW8" s="181">
        <v>8383</v>
      </c>
      <c r="AX8" s="163">
        <v>3</v>
      </c>
      <c r="AY8" s="171">
        <v>0.79</v>
      </c>
      <c r="AZ8" s="155">
        <v>24</v>
      </c>
      <c r="BA8" s="181">
        <v>3039</v>
      </c>
      <c r="BB8" s="163">
        <v>2</v>
      </c>
      <c r="BC8" s="171">
        <v>0.45</v>
      </c>
      <c r="BD8" s="155">
        <v>21</v>
      </c>
      <c r="BE8" s="181">
        <v>4757</v>
      </c>
      <c r="BF8" s="163">
        <v>4</v>
      </c>
      <c r="BG8" s="171">
        <v>1.06</v>
      </c>
      <c r="BH8" s="155">
        <v>40</v>
      </c>
      <c r="BI8" s="181">
        <v>3848</v>
      </c>
      <c r="BJ8" s="163">
        <v>3</v>
      </c>
      <c r="BK8" s="171">
        <v>0.66</v>
      </c>
      <c r="BL8" s="155">
        <v>26.742000000000001</v>
      </c>
      <c r="BM8" s="181">
        <v>3848</v>
      </c>
      <c r="BN8" s="163">
        <v>2</v>
      </c>
      <c r="BO8" s="171">
        <v>0.43</v>
      </c>
      <c r="BP8" s="155">
        <v>17.792000000000002</v>
      </c>
      <c r="BQ8" s="181">
        <v>4166</v>
      </c>
      <c r="BR8" s="151">
        <v>4</v>
      </c>
      <c r="BS8" s="152">
        <v>1.34</v>
      </c>
      <c r="BT8" s="151">
        <v>61.411999999999999</v>
      </c>
      <c r="BU8" s="186">
        <v>4583</v>
      </c>
      <c r="BV8" s="151">
        <v>3</v>
      </c>
      <c r="BW8" s="152">
        <v>1.34</v>
      </c>
      <c r="BX8" s="151">
        <v>43.786999999999999</v>
      </c>
      <c r="BY8" s="186">
        <v>3268</v>
      </c>
      <c r="BZ8" s="151">
        <v>2</v>
      </c>
      <c r="CA8" s="152">
        <v>0.4</v>
      </c>
      <c r="CB8" s="151">
        <v>18.213000000000001</v>
      </c>
      <c r="CC8" s="186">
        <v>4553</v>
      </c>
      <c r="CD8" s="198">
        <v>3</v>
      </c>
      <c r="CE8" s="202">
        <v>0.95</v>
      </c>
      <c r="CF8" s="198">
        <v>37.390999999999998</v>
      </c>
      <c r="CG8" s="206">
        <v>3936</v>
      </c>
      <c r="CH8" s="210">
        <v>2</v>
      </c>
      <c r="CI8" s="215">
        <v>0.69</v>
      </c>
      <c r="CJ8" s="219">
        <v>20.122</v>
      </c>
      <c r="CK8" s="222">
        <v>2916</v>
      </c>
      <c r="CL8" s="225">
        <v>0</v>
      </c>
      <c r="CM8" s="214">
        <v>0</v>
      </c>
      <c r="CN8" s="219">
        <v>0</v>
      </c>
      <c r="CO8" s="229">
        <v>0</v>
      </c>
      <c r="CP8" s="210">
        <v>1</v>
      </c>
      <c r="CQ8" s="214">
        <v>0.4</v>
      </c>
      <c r="CR8" s="219">
        <v>11.086</v>
      </c>
      <c r="CS8" s="234">
        <v>2772</v>
      </c>
      <c r="CT8" s="210">
        <v>1</v>
      </c>
      <c r="CU8" s="214">
        <v>0.23</v>
      </c>
      <c r="CV8" s="219">
        <v>4.0460000000000003</v>
      </c>
      <c r="CW8" s="234">
        <v>1797</v>
      </c>
      <c r="CX8" s="210">
        <v>1</v>
      </c>
      <c r="CY8" s="214">
        <v>1.17</v>
      </c>
      <c r="CZ8" s="219">
        <v>25.151</v>
      </c>
      <c r="DA8" s="234">
        <v>2150</v>
      </c>
    </row>
    <row r="9" spans="1:105" ht="18" customHeight="1">
      <c r="A9" s="158" t="s">
        <v>293</v>
      </c>
      <c r="B9" s="163">
        <v>102</v>
      </c>
      <c r="C9" s="170">
        <v>41.34</v>
      </c>
      <c r="D9" s="155">
        <v>3602</v>
      </c>
      <c r="E9" s="181">
        <v>8714</v>
      </c>
      <c r="F9" s="163">
        <v>97</v>
      </c>
      <c r="G9" s="170">
        <v>36.22</v>
      </c>
      <c r="H9" s="155">
        <v>2746</v>
      </c>
      <c r="I9" s="181">
        <v>7581</v>
      </c>
      <c r="J9" s="163">
        <v>92</v>
      </c>
      <c r="K9" s="170">
        <v>35.03</v>
      </c>
      <c r="L9" s="155">
        <v>3043</v>
      </c>
      <c r="M9" s="181">
        <v>8683</v>
      </c>
      <c r="N9" s="163">
        <v>97</v>
      </c>
      <c r="O9" s="170">
        <v>38.409999999999997</v>
      </c>
      <c r="P9" s="155">
        <v>2718</v>
      </c>
      <c r="Q9" s="181">
        <v>7077</v>
      </c>
      <c r="R9" s="163">
        <v>95</v>
      </c>
      <c r="S9" s="170">
        <v>35.81</v>
      </c>
      <c r="T9" s="155">
        <v>2351</v>
      </c>
      <c r="U9" s="181">
        <v>6566</v>
      </c>
      <c r="V9" s="163">
        <v>94</v>
      </c>
      <c r="W9" s="170">
        <v>30.76</v>
      </c>
      <c r="X9" s="155">
        <v>2279</v>
      </c>
      <c r="Y9" s="181">
        <v>7409</v>
      </c>
      <c r="Z9" s="163">
        <v>79</v>
      </c>
      <c r="AA9" s="170">
        <v>30.23</v>
      </c>
      <c r="AB9" s="155">
        <v>2886</v>
      </c>
      <c r="AC9" s="181">
        <v>9547</v>
      </c>
      <c r="AD9" s="163">
        <v>81</v>
      </c>
      <c r="AE9" s="170">
        <v>32.29</v>
      </c>
      <c r="AF9" s="155">
        <v>2419</v>
      </c>
      <c r="AG9" s="181">
        <v>7491</v>
      </c>
      <c r="AH9" s="163">
        <v>77</v>
      </c>
      <c r="AI9" s="170">
        <v>28.21</v>
      </c>
      <c r="AJ9" s="155">
        <v>1861</v>
      </c>
      <c r="AK9" s="181">
        <v>6598</v>
      </c>
      <c r="AL9" s="163">
        <v>80</v>
      </c>
      <c r="AM9" s="170">
        <v>35.93</v>
      </c>
      <c r="AN9" s="155">
        <v>2598</v>
      </c>
      <c r="AO9" s="181">
        <v>7230</v>
      </c>
      <c r="AP9" s="163">
        <v>71</v>
      </c>
      <c r="AQ9" s="170">
        <v>26.73</v>
      </c>
      <c r="AR9" s="155">
        <v>1672</v>
      </c>
      <c r="AS9" s="181">
        <v>6254</v>
      </c>
      <c r="AT9" s="163">
        <v>68</v>
      </c>
      <c r="AU9" s="170">
        <v>25.48</v>
      </c>
      <c r="AV9" s="155">
        <v>2109</v>
      </c>
      <c r="AW9" s="181">
        <v>8277</v>
      </c>
      <c r="AX9" s="163">
        <v>67</v>
      </c>
      <c r="AY9" s="170">
        <v>30.2</v>
      </c>
      <c r="AZ9" s="155">
        <v>2451</v>
      </c>
      <c r="BA9" s="181">
        <v>8119</v>
      </c>
      <c r="BB9" s="163">
        <v>51</v>
      </c>
      <c r="BC9" s="170">
        <v>7.18</v>
      </c>
      <c r="BD9" s="155">
        <v>1013</v>
      </c>
      <c r="BE9" s="181">
        <v>14107</v>
      </c>
      <c r="BF9" s="163">
        <v>48</v>
      </c>
      <c r="BG9" s="170">
        <v>14.45</v>
      </c>
      <c r="BH9" s="155">
        <v>1156</v>
      </c>
      <c r="BI9" s="181">
        <v>8002</v>
      </c>
      <c r="BJ9" s="163">
        <v>35</v>
      </c>
      <c r="BK9" s="170">
        <v>6.99</v>
      </c>
      <c r="BL9" s="155">
        <v>551.82899999999995</v>
      </c>
      <c r="BM9" s="181">
        <v>8002</v>
      </c>
      <c r="BN9" s="163">
        <v>31</v>
      </c>
      <c r="BO9" s="170">
        <v>26.21</v>
      </c>
      <c r="BP9" s="155">
        <v>1411.0219999999999</v>
      </c>
      <c r="BQ9" s="181">
        <v>5385</v>
      </c>
      <c r="BR9" s="151">
        <v>29</v>
      </c>
      <c r="BS9" s="152">
        <v>10.38</v>
      </c>
      <c r="BT9" s="151">
        <v>674.83500000000004</v>
      </c>
      <c r="BU9" s="186">
        <v>6501</v>
      </c>
      <c r="BV9" s="151">
        <v>26</v>
      </c>
      <c r="BW9" s="152">
        <v>12.82</v>
      </c>
      <c r="BX9" s="151">
        <v>913.55899999999997</v>
      </c>
      <c r="BY9" s="186">
        <v>7126</v>
      </c>
      <c r="BZ9" s="151">
        <v>29</v>
      </c>
      <c r="CA9" s="152">
        <v>12.01</v>
      </c>
      <c r="CB9" s="151">
        <v>449.67700000000002</v>
      </c>
      <c r="CC9" s="186">
        <v>3744</v>
      </c>
      <c r="CD9" s="198">
        <v>9</v>
      </c>
      <c r="CE9" s="202">
        <v>8.26</v>
      </c>
      <c r="CF9" s="198">
        <v>413.72199999999998</v>
      </c>
      <c r="CG9" s="206">
        <v>5009</v>
      </c>
      <c r="CH9" s="210">
        <v>10</v>
      </c>
      <c r="CI9" s="214">
        <v>7.1</v>
      </c>
      <c r="CJ9" s="219">
        <v>299.85199999999998</v>
      </c>
      <c r="CK9" s="222">
        <v>4223</v>
      </c>
      <c r="CL9" s="225">
        <v>11</v>
      </c>
      <c r="CM9" s="214">
        <v>5.68</v>
      </c>
      <c r="CN9" s="219">
        <v>307.18099999999998</v>
      </c>
      <c r="CO9" s="229">
        <v>5408</v>
      </c>
      <c r="CP9" s="210">
        <v>7</v>
      </c>
      <c r="CQ9" s="214">
        <v>5.69</v>
      </c>
      <c r="CR9" s="219">
        <v>294.54399999999998</v>
      </c>
      <c r="CS9" s="234">
        <v>5177</v>
      </c>
      <c r="CT9" s="210">
        <v>9</v>
      </c>
      <c r="CU9" s="214">
        <v>4.5599999999999996</v>
      </c>
      <c r="CV9" s="219">
        <v>219.369</v>
      </c>
      <c r="CW9" s="234">
        <v>4811</v>
      </c>
      <c r="CX9" s="210">
        <v>8</v>
      </c>
      <c r="CY9" s="214">
        <v>6.15</v>
      </c>
      <c r="CZ9" s="219">
        <v>279.15800000000002</v>
      </c>
      <c r="DA9" s="234">
        <v>4539</v>
      </c>
    </row>
    <row r="10" spans="1:105" ht="18" customHeight="1">
      <c r="A10" s="158" t="s">
        <v>296</v>
      </c>
      <c r="B10" s="163">
        <v>17</v>
      </c>
      <c r="C10" s="170">
        <v>7.82</v>
      </c>
      <c r="D10" s="155">
        <v>619</v>
      </c>
      <c r="E10" s="181">
        <v>7910</v>
      </c>
      <c r="F10" s="163">
        <v>14</v>
      </c>
      <c r="G10" s="170">
        <v>5.14</v>
      </c>
      <c r="H10" s="155">
        <v>334</v>
      </c>
      <c r="I10" s="181">
        <v>6504</v>
      </c>
      <c r="J10" s="163">
        <v>14</v>
      </c>
      <c r="K10" s="170">
        <v>7.8</v>
      </c>
      <c r="L10" s="155">
        <v>499</v>
      </c>
      <c r="M10" s="181">
        <v>6393</v>
      </c>
      <c r="N10" s="163">
        <v>13</v>
      </c>
      <c r="O10" s="170">
        <v>5.55</v>
      </c>
      <c r="P10" s="155">
        <v>400</v>
      </c>
      <c r="Q10" s="181">
        <v>7204</v>
      </c>
      <c r="R10" s="163">
        <v>15</v>
      </c>
      <c r="S10" s="170">
        <v>6.35</v>
      </c>
      <c r="T10" s="155">
        <v>358</v>
      </c>
      <c r="U10" s="181">
        <v>5674</v>
      </c>
      <c r="V10" s="163">
        <v>14</v>
      </c>
      <c r="W10" s="170">
        <v>5.26</v>
      </c>
      <c r="X10" s="155">
        <v>314</v>
      </c>
      <c r="Y10" s="181">
        <v>5981</v>
      </c>
      <c r="Z10" s="163">
        <v>16</v>
      </c>
      <c r="AA10" s="170">
        <v>5.75</v>
      </c>
      <c r="AB10" s="155">
        <v>518</v>
      </c>
      <c r="AC10" s="181">
        <v>9002</v>
      </c>
      <c r="AD10" s="163">
        <v>17</v>
      </c>
      <c r="AE10" s="170">
        <v>4.7300000000000004</v>
      </c>
      <c r="AF10" s="155">
        <v>302</v>
      </c>
      <c r="AG10" s="181">
        <v>6396</v>
      </c>
      <c r="AH10" s="163">
        <v>18</v>
      </c>
      <c r="AI10" s="170">
        <v>4.92</v>
      </c>
      <c r="AJ10" s="155">
        <v>291</v>
      </c>
      <c r="AK10" s="181">
        <v>5911</v>
      </c>
      <c r="AL10" s="163">
        <v>18</v>
      </c>
      <c r="AM10" s="170">
        <v>5.67</v>
      </c>
      <c r="AN10" s="155">
        <v>531</v>
      </c>
      <c r="AO10" s="181">
        <v>9365</v>
      </c>
      <c r="AP10" s="163">
        <v>17</v>
      </c>
      <c r="AQ10" s="170">
        <v>7.03</v>
      </c>
      <c r="AR10" s="155">
        <v>319</v>
      </c>
      <c r="AS10" s="181">
        <v>4533</v>
      </c>
      <c r="AT10" s="163">
        <v>14</v>
      </c>
      <c r="AU10" s="170">
        <v>4.49</v>
      </c>
      <c r="AV10" s="155">
        <v>394</v>
      </c>
      <c r="AW10" s="181">
        <v>8787</v>
      </c>
      <c r="AX10" s="163">
        <v>17</v>
      </c>
      <c r="AY10" s="170">
        <v>6.8</v>
      </c>
      <c r="AZ10" s="155">
        <v>552</v>
      </c>
      <c r="BA10" s="181">
        <v>8117</v>
      </c>
      <c r="BB10" s="163">
        <v>17</v>
      </c>
      <c r="BC10" s="170">
        <v>5.04</v>
      </c>
      <c r="BD10" s="155">
        <v>265</v>
      </c>
      <c r="BE10" s="181">
        <v>5251</v>
      </c>
      <c r="BF10" s="163">
        <v>14</v>
      </c>
      <c r="BG10" s="170">
        <v>4.53</v>
      </c>
      <c r="BH10" s="155">
        <v>220</v>
      </c>
      <c r="BI10" s="181">
        <v>4864</v>
      </c>
      <c r="BJ10" s="163">
        <v>15</v>
      </c>
      <c r="BK10" s="170">
        <v>3.74</v>
      </c>
      <c r="BL10" s="155">
        <v>215.422</v>
      </c>
      <c r="BM10" s="181">
        <v>4864</v>
      </c>
      <c r="BN10" s="163">
        <v>11</v>
      </c>
      <c r="BO10" s="170">
        <v>4.3899999999999997</v>
      </c>
      <c r="BP10" s="155">
        <v>394.85700000000003</v>
      </c>
      <c r="BQ10" s="181">
        <v>8998</v>
      </c>
      <c r="BR10" s="151">
        <v>13</v>
      </c>
      <c r="BS10" s="152">
        <v>4.63</v>
      </c>
      <c r="BT10" s="151">
        <v>310.49299999999999</v>
      </c>
      <c r="BU10" s="186">
        <v>6706</v>
      </c>
      <c r="BV10" s="151">
        <v>15</v>
      </c>
      <c r="BW10" s="152">
        <v>4.29</v>
      </c>
      <c r="BX10" s="151">
        <v>224.96</v>
      </c>
      <c r="BY10" s="186">
        <v>5244</v>
      </c>
      <c r="BZ10" s="151">
        <v>10</v>
      </c>
      <c r="CA10" s="152">
        <v>3.61</v>
      </c>
      <c r="CB10" s="151">
        <v>164.88800000000001</v>
      </c>
      <c r="CC10" s="186">
        <v>4568</v>
      </c>
      <c r="CD10" s="198">
        <v>10</v>
      </c>
      <c r="CE10" s="202">
        <v>8.75</v>
      </c>
      <c r="CF10" s="198">
        <v>408.43400000000003</v>
      </c>
      <c r="CG10" s="206">
        <v>4668</v>
      </c>
      <c r="CH10" s="210">
        <v>8</v>
      </c>
      <c r="CI10" s="214">
        <v>8.1</v>
      </c>
      <c r="CJ10" s="219">
        <v>337.70699999999999</v>
      </c>
      <c r="CK10" s="222">
        <v>4169</v>
      </c>
      <c r="CL10" s="225">
        <v>9</v>
      </c>
      <c r="CM10" s="214">
        <v>4.26</v>
      </c>
      <c r="CN10" s="219">
        <v>181.83799999999999</v>
      </c>
      <c r="CO10" s="229">
        <v>4268</v>
      </c>
      <c r="CP10" s="210">
        <v>8</v>
      </c>
      <c r="CQ10" s="214">
        <v>3.69</v>
      </c>
      <c r="CR10" s="219">
        <v>153.05099999999999</v>
      </c>
      <c r="CS10" s="234">
        <v>4148</v>
      </c>
      <c r="CT10" s="210">
        <v>6</v>
      </c>
      <c r="CU10" s="214">
        <v>7.41</v>
      </c>
      <c r="CV10" s="219">
        <v>373.71100000000001</v>
      </c>
      <c r="CW10" s="234">
        <v>5041</v>
      </c>
      <c r="CX10" s="210">
        <v>9</v>
      </c>
      <c r="CY10" s="214">
        <v>8.33</v>
      </c>
      <c r="CZ10" s="219">
        <v>337.23599999999999</v>
      </c>
      <c r="DA10" s="234">
        <v>4048</v>
      </c>
    </row>
    <row r="11" spans="1:105" ht="18" customHeight="1">
      <c r="A11" s="158" t="s">
        <v>299</v>
      </c>
      <c r="B11" s="164" t="s">
        <v>47</v>
      </c>
      <c r="C11" s="171" t="s">
        <v>47</v>
      </c>
      <c r="D11" s="176" t="s">
        <v>47</v>
      </c>
      <c r="E11" s="181" t="s">
        <v>47</v>
      </c>
      <c r="F11" s="164" t="s">
        <v>47</v>
      </c>
      <c r="G11" s="171" t="s">
        <v>47</v>
      </c>
      <c r="H11" s="176" t="s">
        <v>47</v>
      </c>
      <c r="I11" s="181" t="s">
        <v>47</v>
      </c>
      <c r="J11" s="163">
        <v>1</v>
      </c>
      <c r="K11" s="170">
        <v>0.2</v>
      </c>
      <c r="L11" s="155">
        <v>6</v>
      </c>
      <c r="M11" s="181">
        <v>3058</v>
      </c>
      <c r="N11" s="164" t="s">
        <v>47</v>
      </c>
      <c r="O11" s="171" t="s">
        <v>47</v>
      </c>
      <c r="P11" s="176" t="s">
        <v>47</v>
      </c>
      <c r="Q11" s="181" t="s">
        <v>47</v>
      </c>
      <c r="R11" s="163">
        <v>1</v>
      </c>
      <c r="S11" s="170">
        <v>0.39</v>
      </c>
      <c r="T11" s="155">
        <v>11</v>
      </c>
      <c r="U11" s="181">
        <v>2782</v>
      </c>
      <c r="V11" s="188" t="s">
        <v>140</v>
      </c>
      <c r="W11" s="170">
        <v>0.12</v>
      </c>
      <c r="X11" s="189" t="s">
        <v>140</v>
      </c>
      <c r="Y11" s="191" t="s">
        <v>140</v>
      </c>
      <c r="Z11" s="164" t="s">
        <v>47</v>
      </c>
      <c r="AA11" s="171" t="s">
        <v>47</v>
      </c>
      <c r="AB11" s="176" t="s">
        <v>47</v>
      </c>
      <c r="AC11" s="181" t="s">
        <v>47</v>
      </c>
      <c r="AD11" s="164" t="s">
        <v>47</v>
      </c>
      <c r="AE11" s="171" t="s">
        <v>47</v>
      </c>
      <c r="AF11" s="176" t="s">
        <v>47</v>
      </c>
      <c r="AG11" s="181" t="s">
        <v>47</v>
      </c>
      <c r="AH11" s="164" t="s">
        <v>47</v>
      </c>
      <c r="AI11" s="171" t="s">
        <v>47</v>
      </c>
      <c r="AJ11" s="176" t="s">
        <v>47</v>
      </c>
      <c r="AK11" s="181" t="s">
        <v>47</v>
      </c>
      <c r="AL11" s="164" t="s">
        <v>47</v>
      </c>
      <c r="AM11" s="171" t="s">
        <v>47</v>
      </c>
      <c r="AN11" s="176" t="s">
        <v>47</v>
      </c>
      <c r="AO11" s="181" t="s">
        <v>47</v>
      </c>
      <c r="AP11" s="164" t="s">
        <v>47</v>
      </c>
      <c r="AQ11" s="171" t="s">
        <v>47</v>
      </c>
      <c r="AR11" s="176" t="s">
        <v>47</v>
      </c>
      <c r="AS11" s="181" t="s">
        <v>47</v>
      </c>
      <c r="AT11" s="164" t="s">
        <v>47</v>
      </c>
      <c r="AU11" s="171" t="s">
        <v>47</v>
      </c>
      <c r="AV11" s="176" t="s">
        <v>47</v>
      </c>
      <c r="AW11" s="181" t="s">
        <v>47</v>
      </c>
      <c r="AX11" s="164" t="s">
        <v>47</v>
      </c>
      <c r="AY11" s="171" t="s">
        <v>47</v>
      </c>
      <c r="AZ11" s="176" t="s">
        <v>47</v>
      </c>
      <c r="BA11" s="181" t="s">
        <v>47</v>
      </c>
      <c r="BB11" s="164" t="s">
        <v>47</v>
      </c>
      <c r="BC11" s="171" t="s">
        <v>47</v>
      </c>
      <c r="BD11" s="176" t="s">
        <v>47</v>
      </c>
      <c r="BE11" s="181" t="s">
        <v>47</v>
      </c>
      <c r="BF11" s="164" t="s">
        <v>47</v>
      </c>
      <c r="BG11" s="171" t="s">
        <v>47</v>
      </c>
      <c r="BH11" s="176" t="s">
        <v>47</v>
      </c>
      <c r="BI11" s="181" t="s">
        <v>47</v>
      </c>
      <c r="BJ11" s="164" t="s">
        <v>47</v>
      </c>
      <c r="BK11" s="171" t="s">
        <v>47</v>
      </c>
      <c r="BL11" s="176" t="s">
        <v>47</v>
      </c>
      <c r="BM11" s="181" t="s">
        <v>47</v>
      </c>
      <c r="BN11" s="164" t="s">
        <v>47</v>
      </c>
      <c r="BO11" s="171" t="s">
        <v>47</v>
      </c>
      <c r="BP11" s="176" t="s">
        <v>47</v>
      </c>
      <c r="BQ11" s="181" t="s">
        <v>47</v>
      </c>
      <c r="BR11" s="193" t="s">
        <v>47</v>
      </c>
      <c r="BS11" s="196" t="s">
        <v>47</v>
      </c>
      <c r="BT11" s="193" t="s">
        <v>47</v>
      </c>
      <c r="BU11" s="181" t="s">
        <v>47</v>
      </c>
      <c r="BV11" s="193" t="s">
        <v>47</v>
      </c>
      <c r="BW11" s="196" t="s">
        <v>47</v>
      </c>
      <c r="BX11" s="193" t="s">
        <v>47</v>
      </c>
      <c r="BY11" s="181" t="s">
        <v>47</v>
      </c>
      <c r="BZ11" s="193" t="s">
        <v>47</v>
      </c>
      <c r="CA11" s="196" t="s">
        <v>47</v>
      </c>
      <c r="CB11" s="193" t="s">
        <v>47</v>
      </c>
      <c r="CC11" s="181" t="s">
        <v>47</v>
      </c>
      <c r="CD11" s="199" t="s">
        <v>47</v>
      </c>
      <c r="CE11" s="203" t="s">
        <v>47</v>
      </c>
      <c r="CF11" s="199" t="s">
        <v>47</v>
      </c>
      <c r="CG11" s="207" t="s">
        <v>47</v>
      </c>
      <c r="CH11" s="211" t="s">
        <v>47</v>
      </c>
      <c r="CI11" s="215" t="s">
        <v>47</v>
      </c>
      <c r="CJ11" s="216" t="s">
        <v>47</v>
      </c>
      <c r="CK11" s="222" t="s">
        <v>47</v>
      </c>
      <c r="CL11" s="211" t="s">
        <v>47</v>
      </c>
      <c r="CM11" s="215" t="s">
        <v>47</v>
      </c>
      <c r="CN11" s="216" t="s">
        <v>47</v>
      </c>
      <c r="CO11" s="230" t="s">
        <v>47</v>
      </c>
      <c r="CP11" s="232" t="s">
        <v>47</v>
      </c>
      <c r="CQ11" s="215" t="s">
        <v>47</v>
      </c>
      <c r="CR11" s="216" t="s">
        <v>47</v>
      </c>
      <c r="CS11" s="222" t="s">
        <v>47</v>
      </c>
      <c r="CT11" s="211" t="s">
        <v>47</v>
      </c>
      <c r="CU11" s="215" t="s">
        <v>47</v>
      </c>
      <c r="CV11" s="215" t="s">
        <v>47</v>
      </c>
      <c r="CW11" s="222" t="s">
        <v>47</v>
      </c>
      <c r="CX11" s="211" t="s">
        <v>47</v>
      </c>
      <c r="CY11" s="215" t="s">
        <v>47</v>
      </c>
      <c r="CZ11" s="216" t="s">
        <v>47</v>
      </c>
      <c r="DA11" s="222" t="s">
        <v>47</v>
      </c>
    </row>
    <row r="12" spans="1:105" ht="18" customHeight="1">
      <c r="A12" s="158" t="s">
        <v>300</v>
      </c>
      <c r="B12" s="163">
        <v>159</v>
      </c>
      <c r="C12" s="170">
        <v>46.32</v>
      </c>
      <c r="D12" s="155">
        <v>4651</v>
      </c>
      <c r="E12" s="181">
        <v>10041</v>
      </c>
      <c r="F12" s="163">
        <v>153</v>
      </c>
      <c r="G12" s="170">
        <v>40.6</v>
      </c>
      <c r="H12" s="155">
        <v>4186</v>
      </c>
      <c r="I12" s="181">
        <v>10311</v>
      </c>
      <c r="J12" s="163">
        <v>149</v>
      </c>
      <c r="K12" s="170">
        <v>39.57</v>
      </c>
      <c r="L12" s="155">
        <v>4494</v>
      </c>
      <c r="M12" s="186">
        <v>11356</v>
      </c>
      <c r="N12" s="163">
        <v>136</v>
      </c>
      <c r="O12" s="170">
        <v>41.55</v>
      </c>
      <c r="P12" s="155">
        <v>4021</v>
      </c>
      <c r="Q12" s="181">
        <v>9678</v>
      </c>
      <c r="R12" s="163">
        <v>148</v>
      </c>
      <c r="S12" s="170">
        <v>49.25</v>
      </c>
      <c r="T12" s="155">
        <v>4135</v>
      </c>
      <c r="U12" s="181">
        <v>8397</v>
      </c>
      <c r="V12" s="163">
        <v>136</v>
      </c>
      <c r="W12" s="170">
        <v>40.89</v>
      </c>
      <c r="X12" s="155">
        <v>3146</v>
      </c>
      <c r="Y12" s="181">
        <v>7694</v>
      </c>
      <c r="Z12" s="163">
        <v>132</v>
      </c>
      <c r="AA12" s="170">
        <v>45.05</v>
      </c>
      <c r="AB12" s="155">
        <v>4650</v>
      </c>
      <c r="AC12" s="181">
        <v>10324</v>
      </c>
      <c r="AD12" s="163">
        <v>138</v>
      </c>
      <c r="AE12" s="170">
        <v>43.97</v>
      </c>
      <c r="AF12" s="155">
        <v>3650</v>
      </c>
      <c r="AG12" s="181">
        <v>8301</v>
      </c>
      <c r="AH12" s="163">
        <v>130</v>
      </c>
      <c r="AI12" s="170">
        <v>41.05</v>
      </c>
      <c r="AJ12" s="155">
        <v>3065</v>
      </c>
      <c r="AK12" s="181">
        <v>7466</v>
      </c>
      <c r="AL12" s="163">
        <v>124</v>
      </c>
      <c r="AM12" s="170">
        <v>39.21</v>
      </c>
      <c r="AN12" s="155">
        <v>3314</v>
      </c>
      <c r="AO12" s="181">
        <v>8453</v>
      </c>
      <c r="AP12" s="163">
        <v>123</v>
      </c>
      <c r="AQ12" s="170">
        <v>41.74</v>
      </c>
      <c r="AR12" s="155">
        <v>2566</v>
      </c>
      <c r="AS12" s="181">
        <v>6148</v>
      </c>
      <c r="AT12" s="163">
        <v>117</v>
      </c>
      <c r="AU12" s="170">
        <v>37.770000000000003</v>
      </c>
      <c r="AV12" s="155">
        <v>3061</v>
      </c>
      <c r="AW12" s="181">
        <v>8105</v>
      </c>
      <c r="AX12" s="163">
        <v>122</v>
      </c>
      <c r="AY12" s="170">
        <v>41.15</v>
      </c>
      <c r="AZ12" s="155">
        <v>3594</v>
      </c>
      <c r="BA12" s="181">
        <v>8733</v>
      </c>
      <c r="BB12" s="163">
        <v>105</v>
      </c>
      <c r="BC12" s="170">
        <v>22.97</v>
      </c>
      <c r="BD12" s="155">
        <v>2080</v>
      </c>
      <c r="BE12" s="181">
        <v>9056</v>
      </c>
      <c r="BF12" s="163">
        <v>106</v>
      </c>
      <c r="BG12" s="170">
        <v>26.5</v>
      </c>
      <c r="BH12" s="155">
        <v>2398</v>
      </c>
      <c r="BI12" s="181">
        <v>9052</v>
      </c>
      <c r="BJ12" s="163">
        <v>96</v>
      </c>
      <c r="BK12" s="170">
        <v>30.8</v>
      </c>
      <c r="BL12" s="155">
        <v>2406.84</v>
      </c>
      <c r="BM12" s="181">
        <v>9052</v>
      </c>
      <c r="BN12" s="163">
        <v>98</v>
      </c>
      <c r="BO12" s="170">
        <v>31.08</v>
      </c>
      <c r="BP12" s="155">
        <v>2588.1869999999999</v>
      </c>
      <c r="BQ12" s="181">
        <v>8327</v>
      </c>
      <c r="BR12" s="151">
        <v>84</v>
      </c>
      <c r="BS12" s="152">
        <v>26.54</v>
      </c>
      <c r="BT12" s="151">
        <v>2087.6950000000002</v>
      </c>
      <c r="BU12" s="186">
        <v>7866</v>
      </c>
      <c r="BV12" s="151">
        <v>87</v>
      </c>
      <c r="BW12" s="152">
        <v>30.98</v>
      </c>
      <c r="BX12" s="151">
        <v>2011.1559999999999</v>
      </c>
      <c r="BY12" s="186">
        <v>6492</v>
      </c>
      <c r="BZ12" s="151">
        <v>75</v>
      </c>
      <c r="CA12" s="152">
        <v>24.2</v>
      </c>
      <c r="CB12" s="151">
        <v>947.78099999999995</v>
      </c>
      <c r="CC12" s="186">
        <v>3916</v>
      </c>
      <c r="CD12" s="198">
        <v>64</v>
      </c>
      <c r="CE12" s="202">
        <v>24.08</v>
      </c>
      <c r="CF12" s="198">
        <v>1666.499</v>
      </c>
      <c r="CG12" s="206">
        <v>6921</v>
      </c>
      <c r="CH12" s="210">
        <v>59</v>
      </c>
      <c r="CI12" s="214">
        <v>23.39</v>
      </c>
      <c r="CJ12" s="219">
        <v>1151.048</v>
      </c>
      <c r="CK12" s="222">
        <v>4921</v>
      </c>
      <c r="CL12" s="226">
        <v>54</v>
      </c>
      <c r="CM12" s="214">
        <v>19.45</v>
      </c>
      <c r="CN12" s="219">
        <v>1115.7529999999999</v>
      </c>
      <c r="CO12" s="229">
        <v>5737</v>
      </c>
      <c r="CP12" s="210">
        <v>52</v>
      </c>
      <c r="CQ12" s="215">
        <v>22.28</v>
      </c>
      <c r="CR12" s="219">
        <v>1235.8399999999999</v>
      </c>
      <c r="CS12" s="234">
        <v>5547</v>
      </c>
      <c r="CT12" s="210">
        <v>49</v>
      </c>
      <c r="CU12" s="214">
        <v>19.100000000000001</v>
      </c>
      <c r="CV12" s="216">
        <v>1141.046</v>
      </c>
      <c r="CW12" s="234">
        <v>5975</v>
      </c>
      <c r="CX12" s="210">
        <v>47</v>
      </c>
      <c r="CY12" s="214">
        <v>20.73</v>
      </c>
      <c r="CZ12" s="219">
        <v>1148.3499999999999</v>
      </c>
      <c r="DA12" s="234">
        <v>5540</v>
      </c>
    </row>
    <row r="13" spans="1:105" ht="18" customHeight="1">
      <c r="A13" s="158" t="s">
        <v>302</v>
      </c>
      <c r="B13" s="163">
        <v>2</v>
      </c>
      <c r="C13" s="170">
        <v>0.65</v>
      </c>
      <c r="D13" s="155">
        <v>35</v>
      </c>
      <c r="E13" s="181">
        <v>5440</v>
      </c>
      <c r="F13" s="163">
        <v>1</v>
      </c>
      <c r="G13" s="170">
        <v>0.69</v>
      </c>
      <c r="H13" s="155">
        <v>9</v>
      </c>
      <c r="I13" s="181">
        <v>1276</v>
      </c>
      <c r="J13" s="163">
        <v>1</v>
      </c>
      <c r="K13" s="170">
        <v>0.28999999999999998</v>
      </c>
      <c r="L13" s="155">
        <v>25</v>
      </c>
      <c r="M13" s="181">
        <v>8493</v>
      </c>
      <c r="N13" s="163">
        <v>2</v>
      </c>
      <c r="O13" s="170">
        <v>0.43</v>
      </c>
      <c r="P13" s="155">
        <v>23</v>
      </c>
      <c r="Q13" s="181">
        <v>5244</v>
      </c>
      <c r="R13" s="163">
        <v>2</v>
      </c>
      <c r="S13" s="170">
        <v>0.69</v>
      </c>
      <c r="T13" s="155">
        <v>42</v>
      </c>
      <c r="U13" s="181">
        <v>6122</v>
      </c>
      <c r="V13" s="163">
        <v>2</v>
      </c>
      <c r="W13" s="170">
        <v>0.76</v>
      </c>
      <c r="X13" s="155">
        <v>42</v>
      </c>
      <c r="Y13" s="181">
        <v>5578</v>
      </c>
      <c r="Z13" s="163">
        <v>2</v>
      </c>
      <c r="AA13" s="170">
        <v>0.86</v>
      </c>
      <c r="AB13" s="155">
        <v>96</v>
      </c>
      <c r="AC13" s="181">
        <v>11121</v>
      </c>
      <c r="AD13" s="163">
        <v>2</v>
      </c>
      <c r="AE13" s="170">
        <v>0.98</v>
      </c>
      <c r="AF13" s="155">
        <v>53</v>
      </c>
      <c r="AG13" s="181">
        <v>5421</v>
      </c>
      <c r="AH13" s="163">
        <v>1</v>
      </c>
      <c r="AI13" s="170">
        <v>0.99</v>
      </c>
      <c r="AJ13" s="155">
        <v>14</v>
      </c>
      <c r="AK13" s="181">
        <v>1406</v>
      </c>
      <c r="AL13" s="163">
        <v>1</v>
      </c>
      <c r="AM13" s="170">
        <v>0.86</v>
      </c>
      <c r="AN13" s="155">
        <v>46</v>
      </c>
      <c r="AO13" s="181">
        <v>5298</v>
      </c>
      <c r="AP13" s="163">
        <v>1</v>
      </c>
      <c r="AQ13" s="170">
        <v>0.96</v>
      </c>
      <c r="AR13" s="155">
        <v>16</v>
      </c>
      <c r="AS13" s="181">
        <v>1674</v>
      </c>
      <c r="AT13" s="163">
        <v>1</v>
      </c>
      <c r="AU13" s="170">
        <v>1.0900000000000001</v>
      </c>
      <c r="AV13" s="155">
        <v>42</v>
      </c>
      <c r="AW13" s="181">
        <v>3864</v>
      </c>
      <c r="AX13" s="163">
        <v>1</v>
      </c>
      <c r="AY13" s="170">
        <v>0.66</v>
      </c>
      <c r="AZ13" s="155">
        <v>23</v>
      </c>
      <c r="BA13" s="181">
        <v>3415</v>
      </c>
      <c r="BB13" s="163">
        <v>0</v>
      </c>
      <c r="BC13" s="170">
        <v>0</v>
      </c>
      <c r="BD13" s="155">
        <v>0</v>
      </c>
      <c r="BE13" s="181">
        <v>0</v>
      </c>
      <c r="BF13" s="164" t="s">
        <v>47</v>
      </c>
      <c r="BG13" s="171" t="s">
        <v>47</v>
      </c>
      <c r="BH13" s="176" t="s">
        <v>47</v>
      </c>
      <c r="BI13" s="181" t="s">
        <v>47</v>
      </c>
      <c r="BJ13" s="164" t="s">
        <v>47</v>
      </c>
      <c r="BK13" s="193" t="s">
        <v>47</v>
      </c>
      <c r="BL13" s="176" t="s">
        <v>47</v>
      </c>
      <c r="BM13" s="181" t="s">
        <v>47</v>
      </c>
      <c r="BN13" s="164" t="s">
        <v>47</v>
      </c>
      <c r="BO13" s="193" t="s">
        <v>47</v>
      </c>
      <c r="BP13" s="176" t="s">
        <v>47</v>
      </c>
      <c r="BQ13" s="181" t="s">
        <v>47</v>
      </c>
      <c r="BR13" s="193" t="s">
        <v>47</v>
      </c>
      <c r="BS13" s="196" t="s">
        <v>47</v>
      </c>
      <c r="BT13" s="193" t="s">
        <v>47</v>
      </c>
      <c r="BU13" s="181" t="s">
        <v>47</v>
      </c>
      <c r="BV13" s="193" t="s">
        <v>47</v>
      </c>
      <c r="BW13" s="196" t="s">
        <v>47</v>
      </c>
      <c r="BX13" s="193" t="s">
        <v>47</v>
      </c>
      <c r="BY13" s="181" t="s">
        <v>47</v>
      </c>
      <c r="BZ13" s="193" t="s">
        <v>47</v>
      </c>
      <c r="CA13" s="196" t="s">
        <v>47</v>
      </c>
      <c r="CB13" s="193" t="s">
        <v>47</v>
      </c>
      <c r="CC13" s="181" t="s">
        <v>47</v>
      </c>
      <c r="CD13" s="198">
        <v>2</v>
      </c>
      <c r="CE13" s="202">
        <v>0.94</v>
      </c>
      <c r="CF13" s="198">
        <v>25.593</v>
      </c>
      <c r="CG13" s="206">
        <v>2723</v>
      </c>
      <c r="CH13" s="211">
        <v>1</v>
      </c>
      <c r="CI13" s="216">
        <v>0.5</v>
      </c>
      <c r="CJ13" s="216">
        <v>26.57</v>
      </c>
      <c r="CK13" s="222">
        <v>5314</v>
      </c>
      <c r="CL13" s="225">
        <v>2</v>
      </c>
      <c r="CM13" s="215">
        <v>0.79</v>
      </c>
      <c r="CN13" s="219">
        <v>27.794</v>
      </c>
      <c r="CO13" s="230">
        <v>3518</v>
      </c>
      <c r="CP13" s="211">
        <v>2</v>
      </c>
      <c r="CQ13" s="214">
        <v>0.57999999999999996</v>
      </c>
      <c r="CR13" s="216">
        <v>17.027999999999999</v>
      </c>
      <c r="CS13" s="222">
        <v>2936</v>
      </c>
      <c r="CT13" s="211">
        <v>2</v>
      </c>
      <c r="CU13" s="215">
        <v>0.48</v>
      </c>
      <c r="CV13" s="219">
        <v>23.385000000000002</v>
      </c>
      <c r="CW13" s="222">
        <v>4882</v>
      </c>
      <c r="CX13" s="210">
        <v>2</v>
      </c>
      <c r="CY13" s="214">
        <v>0.73</v>
      </c>
      <c r="CZ13" s="219">
        <v>30.763999999999999</v>
      </c>
      <c r="DA13" s="234">
        <v>4214</v>
      </c>
    </row>
    <row r="14" spans="1:105" ht="18" customHeight="1">
      <c r="A14" s="158" t="s">
        <v>65</v>
      </c>
      <c r="B14" s="163">
        <v>66</v>
      </c>
      <c r="C14" s="170">
        <v>20.66</v>
      </c>
      <c r="D14" s="155">
        <v>1644</v>
      </c>
      <c r="E14" s="181">
        <v>7959</v>
      </c>
      <c r="F14" s="163">
        <v>60</v>
      </c>
      <c r="G14" s="170">
        <v>16.989999999999998</v>
      </c>
      <c r="H14" s="155">
        <v>1142</v>
      </c>
      <c r="I14" s="181">
        <v>6724</v>
      </c>
      <c r="J14" s="163">
        <v>62</v>
      </c>
      <c r="K14" s="170">
        <v>18.440000000000001</v>
      </c>
      <c r="L14" s="155">
        <v>1728</v>
      </c>
      <c r="M14" s="181">
        <v>9370</v>
      </c>
      <c r="N14" s="163">
        <v>56</v>
      </c>
      <c r="O14" s="170">
        <v>20.77</v>
      </c>
      <c r="P14" s="155">
        <v>1166</v>
      </c>
      <c r="Q14" s="181">
        <v>5612</v>
      </c>
      <c r="R14" s="163">
        <v>52</v>
      </c>
      <c r="S14" s="170">
        <v>16.87</v>
      </c>
      <c r="T14" s="155">
        <v>1434</v>
      </c>
      <c r="U14" s="181">
        <v>8503</v>
      </c>
      <c r="V14" s="163">
        <v>50</v>
      </c>
      <c r="W14" s="170">
        <v>15.31</v>
      </c>
      <c r="X14" s="155">
        <v>1027</v>
      </c>
      <c r="Y14" s="181">
        <v>6708</v>
      </c>
      <c r="Z14" s="163">
        <v>41</v>
      </c>
      <c r="AA14" s="170">
        <v>11.75</v>
      </c>
      <c r="AB14" s="155">
        <v>1258</v>
      </c>
      <c r="AC14" s="181">
        <v>10711</v>
      </c>
      <c r="AD14" s="163">
        <v>39</v>
      </c>
      <c r="AE14" s="170">
        <v>10.98</v>
      </c>
      <c r="AF14" s="155">
        <v>1010</v>
      </c>
      <c r="AG14" s="181">
        <v>9205</v>
      </c>
      <c r="AH14" s="163">
        <v>34</v>
      </c>
      <c r="AI14" s="170">
        <v>11.58</v>
      </c>
      <c r="AJ14" s="155">
        <v>713</v>
      </c>
      <c r="AK14" s="181">
        <v>6153</v>
      </c>
      <c r="AL14" s="163">
        <v>30</v>
      </c>
      <c r="AM14" s="170">
        <v>10.210000000000001</v>
      </c>
      <c r="AN14" s="155">
        <v>905</v>
      </c>
      <c r="AO14" s="181">
        <v>8867</v>
      </c>
      <c r="AP14" s="163">
        <v>29</v>
      </c>
      <c r="AQ14" s="170">
        <v>7.4</v>
      </c>
      <c r="AR14" s="155">
        <v>520</v>
      </c>
      <c r="AS14" s="181">
        <v>7025</v>
      </c>
      <c r="AT14" s="163">
        <v>33</v>
      </c>
      <c r="AU14" s="170">
        <v>11.24</v>
      </c>
      <c r="AV14" s="155">
        <v>918</v>
      </c>
      <c r="AW14" s="181">
        <v>8169</v>
      </c>
      <c r="AX14" s="163">
        <v>36</v>
      </c>
      <c r="AY14" s="170">
        <v>13.73</v>
      </c>
      <c r="AZ14" s="155">
        <v>966</v>
      </c>
      <c r="BA14" s="181">
        <v>7037</v>
      </c>
      <c r="BB14" s="163">
        <v>33</v>
      </c>
      <c r="BC14" s="170">
        <v>8.08</v>
      </c>
      <c r="BD14" s="155">
        <v>527</v>
      </c>
      <c r="BE14" s="181">
        <v>6523</v>
      </c>
      <c r="BF14" s="163">
        <v>35</v>
      </c>
      <c r="BG14" s="170">
        <v>8.7100000000000009</v>
      </c>
      <c r="BH14" s="155">
        <v>633</v>
      </c>
      <c r="BI14" s="181">
        <v>7268</v>
      </c>
      <c r="BJ14" s="163">
        <v>28</v>
      </c>
      <c r="BK14" s="171">
        <v>8.8000000000000007</v>
      </c>
      <c r="BL14" s="155">
        <v>609.56799999999998</v>
      </c>
      <c r="BM14" s="181">
        <v>7268</v>
      </c>
      <c r="BN14" s="163">
        <v>29</v>
      </c>
      <c r="BO14" s="171">
        <v>10.45</v>
      </c>
      <c r="BP14" s="155">
        <v>748.51099999999997</v>
      </c>
      <c r="BQ14" s="181">
        <v>7165</v>
      </c>
      <c r="BR14" s="151">
        <v>23</v>
      </c>
      <c r="BS14" s="152">
        <v>7.13</v>
      </c>
      <c r="BT14" s="151">
        <v>507.03100000000001</v>
      </c>
      <c r="BU14" s="186">
        <v>7111</v>
      </c>
      <c r="BV14" s="151">
        <v>26</v>
      </c>
      <c r="BW14" s="152">
        <v>9.2899999999999991</v>
      </c>
      <c r="BX14" s="151">
        <v>578.75199999999995</v>
      </c>
      <c r="BY14" s="186">
        <v>6230</v>
      </c>
      <c r="BZ14" s="151">
        <v>24</v>
      </c>
      <c r="CA14" s="152">
        <v>8.11</v>
      </c>
      <c r="CB14" s="151">
        <v>337.53300000000002</v>
      </c>
      <c r="CC14" s="186">
        <v>4162</v>
      </c>
      <c r="CD14" s="198">
        <v>21</v>
      </c>
      <c r="CE14" s="202">
        <v>10.14</v>
      </c>
      <c r="CF14" s="198">
        <v>545.49800000000005</v>
      </c>
      <c r="CG14" s="206">
        <v>5380</v>
      </c>
      <c r="CH14" s="210">
        <v>19</v>
      </c>
      <c r="CI14" s="215">
        <v>9.36</v>
      </c>
      <c r="CJ14" s="219">
        <v>400.16</v>
      </c>
      <c r="CK14" s="222">
        <v>4275</v>
      </c>
      <c r="CL14" s="226">
        <v>18</v>
      </c>
      <c r="CM14" s="214">
        <v>9.33</v>
      </c>
      <c r="CN14" s="216">
        <v>388.82299999999998</v>
      </c>
      <c r="CO14" s="229">
        <v>4167</v>
      </c>
      <c r="CP14" s="210">
        <v>18</v>
      </c>
      <c r="CQ14" s="215">
        <v>8.83</v>
      </c>
      <c r="CR14" s="219">
        <v>479.91399999999999</v>
      </c>
      <c r="CS14" s="234">
        <v>5435</v>
      </c>
      <c r="CT14" s="210">
        <v>19</v>
      </c>
      <c r="CU14" s="214">
        <v>8.81</v>
      </c>
      <c r="CV14" s="216">
        <v>474.78399999999999</v>
      </c>
      <c r="CW14" s="234">
        <v>5389</v>
      </c>
      <c r="CX14" s="210">
        <v>18</v>
      </c>
      <c r="CY14" s="214">
        <v>10.15</v>
      </c>
      <c r="CZ14" s="219">
        <v>385.37400000000002</v>
      </c>
      <c r="DA14" s="234">
        <v>3797</v>
      </c>
    </row>
    <row r="15" spans="1:105" ht="18" customHeight="1">
      <c r="A15" s="158" t="s">
        <v>305</v>
      </c>
      <c r="B15" s="163">
        <v>41</v>
      </c>
      <c r="C15" s="170">
        <v>18.73</v>
      </c>
      <c r="D15" s="155">
        <v>958</v>
      </c>
      <c r="E15" s="181">
        <v>5117</v>
      </c>
      <c r="F15" s="163">
        <v>42</v>
      </c>
      <c r="G15" s="170">
        <v>15.27</v>
      </c>
      <c r="H15" s="155">
        <v>882</v>
      </c>
      <c r="I15" s="181">
        <v>5774</v>
      </c>
      <c r="J15" s="163">
        <v>32</v>
      </c>
      <c r="K15" s="170">
        <v>14.9</v>
      </c>
      <c r="L15" s="155">
        <v>729</v>
      </c>
      <c r="M15" s="181">
        <v>4892</v>
      </c>
      <c r="N15" s="163">
        <v>32</v>
      </c>
      <c r="O15" s="170">
        <v>8.73</v>
      </c>
      <c r="P15" s="155">
        <v>668</v>
      </c>
      <c r="Q15" s="181">
        <v>7651</v>
      </c>
      <c r="R15" s="163">
        <v>30</v>
      </c>
      <c r="S15" s="170">
        <v>7.58</v>
      </c>
      <c r="T15" s="155">
        <v>466</v>
      </c>
      <c r="U15" s="181">
        <v>6148</v>
      </c>
      <c r="V15" s="163">
        <v>27</v>
      </c>
      <c r="W15" s="170">
        <v>5.64</v>
      </c>
      <c r="X15" s="155">
        <v>444</v>
      </c>
      <c r="Y15" s="181">
        <v>7863</v>
      </c>
      <c r="Z15" s="163">
        <v>33</v>
      </c>
      <c r="AA15" s="170">
        <v>7.56</v>
      </c>
      <c r="AB15" s="155">
        <v>715</v>
      </c>
      <c r="AC15" s="181">
        <v>9462</v>
      </c>
      <c r="AD15" s="163">
        <v>29</v>
      </c>
      <c r="AE15" s="170">
        <v>6.59</v>
      </c>
      <c r="AF15" s="155">
        <v>576</v>
      </c>
      <c r="AG15" s="181">
        <v>8738</v>
      </c>
      <c r="AH15" s="163">
        <v>28</v>
      </c>
      <c r="AI15" s="170">
        <v>5.26</v>
      </c>
      <c r="AJ15" s="155">
        <v>362</v>
      </c>
      <c r="AK15" s="181">
        <v>6890</v>
      </c>
      <c r="AL15" s="163">
        <v>27</v>
      </c>
      <c r="AM15" s="170">
        <v>7.05</v>
      </c>
      <c r="AN15" s="155">
        <v>585</v>
      </c>
      <c r="AO15" s="181">
        <v>8305</v>
      </c>
      <c r="AP15" s="163">
        <v>22</v>
      </c>
      <c r="AQ15" s="170">
        <v>5.31</v>
      </c>
      <c r="AR15" s="155">
        <v>367</v>
      </c>
      <c r="AS15" s="181">
        <v>6920</v>
      </c>
      <c r="AT15" s="163">
        <v>23</v>
      </c>
      <c r="AU15" s="170">
        <v>5.21</v>
      </c>
      <c r="AV15" s="155">
        <v>422</v>
      </c>
      <c r="AW15" s="181">
        <v>9070</v>
      </c>
      <c r="AX15" s="163">
        <v>26</v>
      </c>
      <c r="AY15" s="170">
        <v>5.41</v>
      </c>
      <c r="AZ15" s="155">
        <v>503</v>
      </c>
      <c r="BA15" s="181">
        <v>9302</v>
      </c>
      <c r="BB15" s="163">
        <v>23</v>
      </c>
      <c r="BC15" s="170">
        <v>5.86</v>
      </c>
      <c r="BD15" s="155">
        <v>476</v>
      </c>
      <c r="BE15" s="181">
        <v>8120</v>
      </c>
      <c r="BF15" s="163">
        <v>25</v>
      </c>
      <c r="BG15" s="170">
        <v>4.75</v>
      </c>
      <c r="BH15" s="155">
        <v>513</v>
      </c>
      <c r="BI15" s="181">
        <v>10809</v>
      </c>
      <c r="BJ15" s="163">
        <v>26</v>
      </c>
      <c r="BK15" s="170">
        <v>8.14</v>
      </c>
      <c r="BL15" s="155">
        <v>645.93100000000004</v>
      </c>
      <c r="BM15" s="181">
        <v>10809</v>
      </c>
      <c r="BN15" s="163">
        <v>25</v>
      </c>
      <c r="BO15" s="170">
        <v>9.84</v>
      </c>
      <c r="BP15" s="155">
        <v>744.93899999999996</v>
      </c>
      <c r="BQ15" s="181">
        <v>7568</v>
      </c>
      <c r="BR15" s="151">
        <v>28</v>
      </c>
      <c r="BS15" s="152">
        <v>11.25</v>
      </c>
      <c r="BT15" s="151">
        <v>702.55100000000004</v>
      </c>
      <c r="BU15" s="186">
        <v>6245</v>
      </c>
      <c r="BV15" s="151">
        <v>29</v>
      </c>
      <c r="BW15" s="152">
        <v>12.56</v>
      </c>
      <c r="BX15" s="151">
        <v>795.69299999999998</v>
      </c>
      <c r="BY15" s="186">
        <v>6335</v>
      </c>
      <c r="BZ15" s="151">
        <v>24</v>
      </c>
      <c r="CA15" s="152">
        <v>9.3800000000000008</v>
      </c>
      <c r="CB15" s="151">
        <v>351.66300000000001</v>
      </c>
      <c r="CC15" s="186">
        <v>3749</v>
      </c>
      <c r="CD15" s="198">
        <v>17</v>
      </c>
      <c r="CE15" s="202">
        <v>8.1999999999999993</v>
      </c>
      <c r="CF15" s="198">
        <v>386.99599999999998</v>
      </c>
      <c r="CG15" s="206">
        <v>4719</v>
      </c>
      <c r="CH15" s="210">
        <v>18</v>
      </c>
      <c r="CI15" s="214">
        <v>8.73</v>
      </c>
      <c r="CJ15" s="219">
        <v>407.85700000000003</v>
      </c>
      <c r="CK15" s="222">
        <v>4672</v>
      </c>
      <c r="CL15" s="225">
        <v>15</v>
      </c>
      <c r="CM15" s="214">
        <v>6.3</v>
      </c>
      <c r="CN15" s="219">
        <v>302.16399999999999</v>
      </c>
      <c r="CO15" s="229">
        <v>4796</v>
      </c>
      <c r="CP15" s="210">
        <v>15</v>
      </c>
      <c r="CQ15" s="214">
        <v>7.24</v>
      </c>
      <c r="CR15" s="219">
        <v>395.53500000000003</v>
      </c>
      <c r="CS15" s="234">
        <v>5463</v>
      </c>
      <c r="CT15" s="210">
        <v>16</v>
      </c>
      <c r="CU15" s="214">
        <v>6.41</v>
      </c>
      <c r="CV15" s="219">
        <v>353.51</v>
      </c>
      <c r="CW15" s="234">
        <v>5513</v>
      </c>
      <c r="CX15" s="210">
        <v>14</v>
      </c>
      <c r="CY15" s="214">
        <v>6.88</v>
      </c>
      <c r="CZ15" s="219">
        <v>324.25400000000002</v>
      </c>
      <c r="DA15" s="234">
        <v>4713</v>
      </c>
    </row>
    <row r="16" spans="1:105" ht="18" customHeight="1">
      <c r="A16" s="158" t="s">
        <v>308</v>
      </c>
      <c r="B16" s="163">
        <v>33</v>
      </c>
      <c r="C16" s="170">
        <v>11.5</v>
      </c>
      <c r="D16" s="155">
        <v>733</v>
      </c>
      <c r="E16" s="181">
        <v>6375</v>
      </c>
      <c r="F16" s="163">
        <v>24</v>
      </c>
      <c r="G16" s="170">
        <v>7.36</v>
      </c>
      <c r="H16" s="155">
        <v>468</v>
      </c>
      <c r="I16" s="181">
        <v>6362</v>
      </c>
      <c r="J16" s="163">
        <v>24</v>
      </c>
      <c r="K16" s="170">
        <v>10.25</v>
      </c>
      <c r="L16" s="155">
        <v>417</v>
      </c>
      <c r="M16" s="181">
        <v>4071</v>
      </c>
      <c r="N16" s="163">
        <v>22</v>
      </c>
      <c r="O16" s="170">
        <v>5.04</v>
      </c>
      <c r="P16" s="155">
        <v>409</v>
      </c>
      <c r="Q16" s="181">
        <v>8110</v>
      </c>
      <c r="R16" s="163">
        <v>25</v>
      </c>
      <c r="S16" s="170">
        <v>5.64</v>
      </c>
      <c r="T16" s="155">
        <v>344</v>
      </c>
      <c r="U16" s="181">
        <v>6102</v>
      </c>
      <c r="V16" s="163">
        <v>20</v>
      </c>
      <c r="W16" s="170">
        <v>3.99</v>
      </c>
      <c r="X16" s="155">
        <v>384</v>
      </c>
      <c r="Y16" s="181">
        <v>9615</v>
      </c>
      <c r="Z16" s="163">
        <v>23</v>
      </c>
      <c r="AA16" s="170">
        <v>5.62</v>
      </c>
      <c r="AB16" s="155">
        <v>558</v>
      </c>
      <c r="AC16" s="181">
        <v>9943</v>
      </c>
      <c r="AD16" s="163">
        <v>16</v>
      </c>
      <c r="AE16" s="170">
        <v>5.99</v>
      </c>
      <c r="AF16" s="155">
        <v>395</v>
      </c>
      <c r="AG16" s="181">
        <v>6591</v>
      </c>
      <c r="AH16" s="163">
        <v>18</v>
      </c>
      <c r="AI16" s="170">
        <v>4.83</v>
      </c>
      <c r="AJ16" s="155">
        <v>289</v>
      </c>
      <c r="AK16" s="181">
        <v>5982</v>
      </c>
      <c r="AL16" s="163">
        <v>17</v>
      </c>
      <c r="AM16" s="170">
        <v>4.6500000000000004</v>
      </c>
      <c r="AN16" s="155">
        <v>390</v>
      </c>
      <c r="AO16" s="181">
        <v>8388</v>
      </c>
      <c r="AP16" s="163">
        <v>19</v>
      </c>
      <c r="AQ16" s="170">
        <v>5.97</v>
      </c>
      <c r="AR16" s="155">
        <v>331</v>
      </c>
      <c r="AS16" s="181">
        <v>5541</v>
      </c>
      <c r="AT16" s="163">
        <v>16</v>
      </c>
      <c r="AU16" s="170">
        <v>4.7</v>
      </c>
      <c r="AV16" s="155">
        <v>345</v>
      </c>
      <c r="AW16" s="181">
        <v>7331</v>
      </c>
      <c r="AX16" s="163">
        <v>17</v>
      </c>
      <c r="AY16" s="170">
        <v>5.84</v>
      </c>
      <c r="AZ16" s="155">
        <v>399</v>
      </c>
      <c r="BA16" s="181">
        <v>6824</v>
      </c>
      <c r="BB16" s="163">
        <v>16</v>
      </c>
      <c r="BC16" s="170">
        <v>4.53</v>
      </c>
      <c r="BD16" s="155">
        <v>257</v>
      </c>
      <c r="BE16" s="181">
        <v>5679</v>
      </c>
      <c r="BF16" s="163">
        <v>15</v>
      </c>
      <c r="BG16" s="170">
        <v>5.01</v>
      </c>
      <c r="BH16" s="155">
        <v>386</v>
      </c>
      <c r="BI16" s="181">
        <v>7709</v>
      </c>
      <c r="BJ16" s="163">
        <v>17</v>
      </c>
      <c r="BK16" s="170">
        <v>5.04</v>
      </c>
      <c r="BL16" s="155">
        <v>383.87</v>
      </c>
      <c r="BM16" s="181">
        <v>7709</v>
      </c>
      <c r="BN16" s="163">
        <v>15</v>
      </c>
      <c r="BO16" s="170">
        <v>5.08</v>
      </c>
      <c r="BP16" s="155">
        <v>401.99700000000001</v>
      </c>
      <c r="BQ16" s="181">
        <v>7913</v>
      </c>
      <c r="BR16" s="151">
        <v>16</v>
      </c>
      <c r="BS16" s="152">
        <v>5.27</v>
      </c>
      <c r="BT16" s="151">
        <v>442.79599999999999</v>
      </c>
      <c r="BU16" s="186">
        <v>8402</v>
      </c>
      <c r="BV16" s="151">
        <v>16</v>
      </c>
      <c r="BW16" s="152">
        <v>5.16</v>
      </c>
      <c r="BX16" s="151">
        <v>412.38799999999998</v>
      </c>
      <c r="BY16" s="186">
        <v>7992</v>
      </c>
      <c r="BZ16" s="151">
        <v>15</v>
      </c>
      <c r="CA16" s="152">
        <v>5.15</v>
      </c>
      <c r="CB16" s="151">
        <v>230.66800000000001</v>
      </c>
      <c r="CC16" s="186">
        <v>4479</v>
      </c>
      <c r="CD16" s="198">
        <v>14</v>
      </c>
      <c r="CE16" s="202">
        <v>4.8</v>
      </c>
      <c r="CF16" s="198">
        <v>331.25299999999999</v>
      </c>
      <c r="CG16" s="206">
        <v>6901</v>
      </c>
      <c r="CH16" s="210">
        <v>15</v>
      </c>
      <c r="CI16" s="214">
        <v>5.69</v>
      </c>
      <c r="CJ16" s="219">
        <v>314.81099999999998</v>
      </c>
      <c r="CK16" s="222">
        <v>5533</v>
      </c>
      <c r="CL16" s="225">
        <v>13</v>
      </c>
      <c r="CM16" s="214">
        <v>5.3</v>
      </c>
      <c r="CN16" s="219">
        <v>262.33699999999999</v>
      </c>
      <c r="CO16" s="229">
        <v>4950</v>
      </c>
      <c r="CP16" s="210">
        <v>12</v>
      </c>
      <c r="CQ16" s="214">
        <v>5.05</v>
      </c>
      <c r="CR16" s="219">
        <v>281.57900000000001</v>
      </c>
      <c r="CS16" s="234">
        <v>5576</v>
      </c>
      <c r="CT16" s="210">
        <v>15</v>
      </c>
      <c r="CU16" s="214">
        <v>5.88</v>
      </c>
      <c r="CV16" s="219">
        <v>289.286</v>
      </c>
      <c r="CW16" s="234">
        <v>4924</v>
      </c>
      <c r="CX16" s="210">
        <v>15</v>
      </c>
      <c r="CY16" s="214">
        <v>7.42</v>
      </c>
      <c r="CZ16" s="219">
        <v>322.46899999999999</v>
      </c>
      <c r="DA16" s="234">
        <v>4346</v>
      </c>
    </row>
    <row r="17" spans="1:105" ht="18" customHeight="1">
      <c r="A17" s="158" t="s">
        <v>310</v>
      </c>
      <c r="B17" s="163">
        <v>64</v>
      </c>
      <c r="C17" s="170">
        <v>32.590000000000003</v>
      </c>
      <c r="D17" s="155">
        <v>1934</v>
      </c>
      <c r="E17" s="181">
        <v>5936</v>
      </c>
      <c r="F17" s="163">
        <v>61</v>
      </c>
      <c r="G17" s="170">
        <v>28.27</v>
      </c>
      <c r="H17" s="155">
        <v>2114</v>
      </c>
      <c r="I17" s="181">
        <v>7524</v>
      </c>
      <c r="J17" s="163">
        <v>66</v>
      </c>
      <c r="K17" s="170">
        <v>26.83</v>
      </c>
      <c r="L17" s="155">
        <v>2028</v>
      </c>
      <c r="M17" s="181">
        <v>7557</v>
      </c>
      <c r="N17" s="163">
        <v>69</v>
      </c>
      <c r="O17" s="170">
        <v>27.72</v>
      </c>
      <c r="P17" s="155">
        <v>2343</v>
      </c>
      <c r="Q17" s="181">
        <v>8454</v>
      </c>
      <c r="R17" s="163">
        <v>63</v>
      </c>
      <c r="S17" s="170">
        <v>25.52</v>
      </c>
      <c r="T17" s="155">
        <v>1434</v>
      </c>
      <c r="U17" s="181">
        <v>5619</v>
      </c>
      <c r="V17" s="163">
        <v>60</v>
      </c>
      <c r="W17" s="170">
        <v>21.36</v>
      </c>
      <c r="X17" s="155">
        <v>1332</v>
      </c>
      <c r="Y17" s="181">
        <v>6237</v>
      </c>
      <c r="Z17" s="163">
        <v>53</v>
      </c>
      <c r="AA17" s="170">
        <v>20.32</v>
      </c>
      <c r="AB17" s="155">
        <v>1757</v>
      </c>
      <c r="AC17" s="181">
        <v>8648</v>
      </c>
      <c r="AD17" s="163">
        <v>53</v>
      </c>
      <c r="AE17" s="170">
        <v>20.34</v>
      </c>
      <c r="AF17" s="155">
        <v>1473</v>
      </c>
      <c r="AG17" s="181">
        <v>7244</v>
      </c>
      <c r="AH17" s="163">
        <v>56</v>
      </c>
      <c r="AI17" s="170">
        <v>21.8</v>
      </c>
      <c r="AJ17" s="155">
        <v>1248</v>
      </c>
      <c r="AK17" s="181">
        <v>5726</v>
      </c>
      <c r="AL17" s="163">
        <v>56</v>
      </c>
      <c r="AM17" s="170">
        <v>18.95</v>
      </c>
      <c r="AN17" s="155">
        <v>1568</v>
      </c>
      <c r="AO17" s="181">
        <v>8272</v>
      </c>
      <c r="AP17" s="163">
        <v>45</v>
      </c>
      <c r="AQ17" s="170">
        <v>20.92</v>
      </c>
      <c r="AR17" s="155">
        <v>1052</v>
      </c>
      <c r="AS17" s="181">
        <v>5026</v>
      </c>
      <c r="AT17" s="163">
        <v>51</v>
      </c>
      <c r="AU17" s="170">
        <v>22.78</v>
      </c>
      <c r="AV17" s="155">
        <v>1608</v>
      </c>
      <c r="AW17" s="181">
        <v>7059</v>
      </c>
      <c r="AX17" s="163">
        <v>49</v>
      </c>
      <c r="AY17" s="170">
        <v>25.25</v>
      </c>
      <c r="AZ17" s="155">
        <v>1637</v>
      </c>
      <c r="BA17" s="181">
        <v>6484</v>
      </c>
      <c r="BB17" s="163">
        <v>46</v>
      </c>
      <c r="BC17" s="170">
        <v>21.32</v>
      </c>
      <c r="BD17" s="155">
        <v>1286</v>
      </c>
      <c r="BE17" s="181">
        <v>6032</v>
      </c>
      <c r="BF17" s="163">
        <v>43</v>
      </c>
      <c r="BG17" s="170">
        <v>21.16</v>
      </c>
      <c r="BH17" s="155">
        <v>1596</v>
      </c>
      <c r="BI17" s="181">
        <v>7547</v>
      </c>
      <c r="BJ17" s="163">
        <v>40</v>
      </c>
      <c r="BK17" s="170">
        <v>19.059999999999999</v>
      </c>
      <c r="BL17" s="155">
        <v>1490.0530000000001</v>
      </c>
      <c r="BM17" s="181">
        <v>7547</v>
      </c>
      <c r="BN17" s="163">
        <v>37</v>
      </c>
      <c r="BO17" s="170">
        <v>21.5</v>
      </c>
      <c r="BP17" s="155">
        <v>1682.7380000000001</v>
      </c>
      <c r="BQ17" s="181">
        <v>7827</v>
      </c>
      <c r="BR17" s="151">
        <v>35</v>
      </c>
      <c r="BS17" s="152">
        <v>19.72</v>
      </c>
      <c r="BT17" s="151">
        <v>1405.91</v>
      </c>
      <c r="BU17" s="186">
        <v>7129</v>
      </c>
      <c r="BV17" s="151">
        <v>35</v>
      </c>
      <c r="BW17" s="152">
        <v>20.16</v>
      </c>
      <c r="BX17" s="151">
        <v>1333.4480000000001</v>
      </c>
      <c r="BY17" s="186">
        <v>6614</v>
      </c>
      <c r="BZ17" s="151">
        <v>27</v>
      </c>
      <c r="CA17" s="152">
        <v>15.07</v>
      </c>
      <c r="CB17" s="151">
        <v>692.59500000000003</v>
      </c>
      <c r="CC17" s="186">
        <v>4596</v>
      </c>
      <c r="CD17" s="198">
        <v>25</v>
      </c>
      <c r="CE17" s="202">
        <v>17.14</v>
      </c>
      <c r="CF17" s="198">
        <v>1202.537</v>
      </c>
      <c r="CG17" s="206">
        <v>7016</v>
      </c>
      <c r="CH17" s="210">
        <v>23</v>
      </c>
      <c r="CI17" s="214">
        <v>14.3</v>
      </c>
      <c r="CJ17" s="219">
        <v>822.97500000000002</v>
      </c>
      <c r="CK17" s="222">
        <v>5755</v>
      </c>
      <c r="CL17" s="225">
        <v>21</v>
      </c>
      <c r="CM17" s="214">
        <v>10.07</v>
      </c>
      <c r="CN17" s="219">
        <v>598.71900000000005</v>
      </c>
      <c r="CO17" s="229">
        <v>5946</v>
      </c>
      <c r="CP17" s="210">
        <v>22</v>
      </c>
      <c r="CQ17" s="214">
        <v>12.83</v>
      </c>
      <c r="CR17" s="219">
        <v>781.05799999999999</v>
      </c>
      <c r="CS17" s="234">
        <v>6088</v>
      </c>
      <c r="CT17" s="210">
        <v>23</v>
      </c>
      <c r="CU17" s="214">
        <v>13.8</v>
      </c>
      <c r="CV17" s="219">
        <v>961.99300000000005</v>
      </c>
      <c r="CW17" s="234">
        <v>6972</v>
      </c>
      <c r="CX17" s="210">
        <v>21</v>
      </c>
      <c r="CY17" s="214">
        <v>20.74</v>
      </c>
      <c r="CZ17" s="219">
        <v>1102.548</v>
      </c>
      <c r="DA17" s="234">
        <v>5316</v>
      </c>
    </row>
    <row r="18" spans="1:105" ht="18" customHeight="1">
      <c r="A18" s="158" t="s">
        <v>311</v>
      </c>
      <c r="B18" s="163">
        <v>54</v>
      </c>
      <c r="C18" s="170">
        <v>18.04</v>
      </c>
      <c r="D18" s="155">
        <v>1289</v>
      </c>
      <c r="E18" s="181">
        <v>7143</v>
      </c>
      <c r="F18" s="163">
        <v>43</v>
      </c>
      <c r="G18" s="170">
        <v>14.62</v>
      </c>
      <c r="H18" s="155">
        <v>1062</v>
      </c>
      <c r="I18" s="181">
        <v>7266</v>
      </c>
      <c r="J18" s="163">
        <v>41</v>
      </c>
      <c r="K18" s="170">
        <v>18.510000000000002</v>
      </c>
      <c r="L18" s="155">
        <v>1254</v>
      </c>
      <c r="M18" s="181">
        <v>6772</v>
      </c>
      <c r="N18" s="163">
        <v>43</v>
      </c>
      <c r="O18" s="170">
        <v>16.66</v>
      </c>
      <c r="P18" s="155">
        <v>1338</v>
      </c>
      <c r="Q18" s="181">
        <v>8033</v>
      </c>
      <c r="R18" s="163">
        <v>44</v>
      </c>
      <c r="S18" s="170">
        <v>18.23</v>
      </c>
      <c r="T18" s="155">
        <v>963</v>
      </c>
      <c r="U18" s="181">
        <v>5283</v>
      </c>
      <c r="V18" s="163">
        <v>43</v>
      </c>
      <c r="W18" s="170">
        <v>12.26</v>
      </c>
      <c r="X18" s="155">
        <v>886</v>
      </c>
      <c r="Y18" s="181">
        <v>7227</v>
      </c>
      <c r="Z18" s="163">
        <v>47</v>
      </c>
      <c r="AA18" s="170">
        <v>18.62</v>
      </c>
      <c r="AB18" s="155">
        <v>1622</v>
      </c>
      <c r="AC18" s="181">
        <v>8713</v>
      </c>
      <c r="AD18" s="163">
        <v>43</v>
      </c>
      <c r="AE18" s="170">
        <v>16.079999999999998</v>
      </c>
      <c r="AF18" s="155">
        <v>1176</v>
      </c>
      <c r="AG18" s="181">
        <v>7315</v>
      </c>
      <c r="AH18" s="163">
        <v>39</v>
      </c>
      <c r="AI18" s="170">
        <v>17.52</v>
      </c>
      <c r="AJ18" s="155">
        <v>948</v>
      </c>
      <c r="AK18" s="181">
        <v>5411</v>
      </c>
      <c r="AL18" s="163">
        <v>41</v>
      </c>
      <c r="AM18" s="170">
        <v>16.45</v>
      </c>
      <c r="AN18" s="155">
        <v>1013</v>
      </c>
      <c r="AO18" s="181">
        <v>6155</v>
      </c>
      <c r="AP18" s="163">
        <v>48</v>
      </c>
      <c r="AQ18" s="170">
        <v>16.149999999999999</v>
      </c>
      <c r="AR18" s="155">
        <v>970</v>
      </c>
      <c r="AS18" s="181">
        <v>6006</v>
      </c>
      <c r="AT18" s="163">
        <v>45</v>
      </c>
      <c r="AU18" s="170">
        <v>16.12</v>
      </c>
      <c r="AV18" s="155">
        <v>1046</v>
      </c>
      <c r="AW18" s="181">
        <v>6488</v>
      </c>
      <c r="AX18" s="163">
        <v>47</v>
      </c>
      <c r="AY18" s="170">
        <v>19.57</v>
      </c>
      <c r="AZ18" s="155">
        <v>1151</v>
      </c>
      <c r="BA18" s="181">
        <v>5884</v>
      </c>
      <c r="BB18" s="163">
        <v>47</v>
      </c>
      <c r="BC18" s="170">
        <v>17.399999999999999</v>
      </c>
      <c r="BD18" s="155">
        <v>1028</v>
      </c>
      <c r="BE18" s="181">
        <v>5911</v>
      </c>
      <c r="BF18" s="163">
        <v>45</v>
      </c>
      <c r="BG18" s="170">
        <v>15.21</v>
      </c>
      <c r="BH18" s="155">
        <v>1032</v>
      </c>
      <c r="BI18" s="181">
        <v>6789</v>
      </c>
      <c r="BJ18" s="163">
        <v>46</v>
      </c>
      <c r="BK18" s="170">
        <v>16.829999999999998</v>
      </c>
      <c r="BL18" s="155">
        <v>1007.375</v>
      </c>
      <c r="BM18" s="181">
        <v>6789</v>
      </c>
      <c r="BN18" s="163">
        <v>39</v>
      </c>
      <c r="BO18" s="170">
        <v>15.53</v>
      </c>
      <c r="BP18" s="155">
        <v>875.06700000000001</v>
      </c>
      <c r="BQ18" s="181">
        <v>5636</v>
      </c>
      <c r="BR18" s="151">
        <v>41</v>
      </c>
      <c r="BS18" s="152">
        <v>16.78</v>
      </c>
      <c r="BT18" s="151">
        <v>900.88</v>
      </c>
      <c r="BU18" s="186">
        <v>5369</v>
      </c>
      <c r="BV18" s="151">
        <v>37</v>
      </c>
      <c r="BW18" s="152">
        <v>16.420000000000002</v>
      </c>
      <c r="BX18" s="151">
        <v>993.274</v>
      </c>
      <c r="BY18" s="186">
        <v>6049</v>
      </c>
      <c r="BZ18" s="151">
        <v>36</v>
      </c>
      <c r="CA18" s="152">
        <v>13.66</v>
      </c>
      <c r="CB18" s="151">
        <v>453.44099999999997</v>
      </c>
      <c r="CC18" s="186">
        <v>3319</v>
      </c>
      <c r="CD18" s="198">
        <v>34</v>
      </c>
      <c r="CE18" s="202">
        <v>19.63</v>
      </c>
      <c r="CF18" s="198">
        <v>1107.7850000000001</v>
      </c>
      <c r="CG18" s="206">
        <v>5643</v>
      </c>
      <c r="CH18" s="210">
        <v>32</v>
      </c>
      <c r="CI18" s="214">
        <v>18.78</v>
      </c>
      <c r="CJ18" s="219">
        <v>951.976</v>
      </c>
      <c r="CK18" s="222">
        <v>5069</v>
      </c>
      <c r="CL18" s="225">
        <v>26</v>
      </c>
      <c r="CM18" s="214">
        <v>17.190000000000001</v>
      </c>
      <c r="CN18" s="219">
        <v>873.80600000000004</v>
      </c>
      <c r="CO18" s="229">
        <v>5083</v>
      </c>
      <c r="CP18" s="210">
        <v>25</v>
      </c>
      <c r="CQ18" s="214">
        <v>18.510000000000002</v>
      </c>
      <c r="CR18" s="219">
        <v>1028.1969999999999</v>
      </c>
      <c r="CS18" s="234">
        <v>5555</v>
      </c>
      <c r="CT18" s="210">
        <v>28</v>
      </c>
      <c r="CU18" s="214">
        <v>19.79</v>
      </c>
      <c r="CV18" s="219">
        <v>1068.731</v>
      </c>
      <c r="CW18" s="234">
        <v>5400</v>
      </c>
      <c r="CX18" s="210">
        <v>26</v>
      </c>
      <c r="CY18" s="214">
        <v>21.34</v>
      </c>
      <c r="CZ18" s="219">
        <v>1054.433</v>
      </c>
      <c r="DA18" s="234">
        <v>4941</v>
      </c>
    </row>
    <row r="19" spans="1:105" ht="18" customHeight="1">
      <c r="A19" s="158" t="s">
        <v>312</v>
      </c>
      <c r="B19" s="163">
        <v>70</v>
      </c>
      <c r="C19" s="170">
        <v>32.11</v>
      </c>
      <c r="D19" s="155">
        <v>1481</v>
      </c>
      <c r="E19" s="181">
        <v>4614</v>
      </c>
      <c r="F19" s="163">
        <v>63</v>
      </c>
      <c r="G19" s="170">
        <v>20.52</v>
      </c>
      <c r="H19" s="155">
        <v>1458</v>
      </c>
      <c r="I19" s="181">
        <v>7106</v>
      </c>
      <c r="J19" s="163">
        <v>59</v>
      </c>
      <c r="K19" s="170">
        <v>19.2</v>
      </c>
      <c r="L19" s="155">
        <v>1407</v>
      </c>
      <c r="M19" s="181">
        <v>7326</v>
      </c>
      <c r="N19" s="163">
        <v>58</v>
      </c>
      <c r="O19" s="170">
        <v>20.74</v>
      </c>
      <c r="P19" s="155">
        <v>1333</v>
      </c>
      <c r="Q19" s="181">
        <v>6427</v>
      </c>
      <c r="R19" s="163">
        <v>57</v>
      </c>
      <c r="S19" s="170">
        <v>20.87</v>
      </c>
      <c r="T19" s="155">
        <v>1070</v>
      </c>
      <c r="U19" s="181">
        <v>5126</v>
      </c>
      <c r="V19" s="163">
        <v>49</v>
      </c>
      <c r="W19" s="170">
        <v>17.190000000000001</v>
      </c>
      <c r="X19" s="155">
        <v>1069</v>
      </c>
      <c r="Y19" s="181">
        <v>6217</v>
      </c>
      <c r="Z19" s="163">
        <v>52</v>
      </c>
      <c r="AA19" s="170">
        <v>18.25</v>
      </c>
      <c r="AB19" s="155">
        <v>1460</v>
      </c>
      <c r="AC19" s="181">
        <v>8001</v>
      </c>
      <c r="AD19" s="163">
        <v>51</v>
      </c>
      <c r="AE19" s="170">
        <v>15.01</v>
      </c>
      <c r="AF19" s="155">
        <v>1221</v>
      </c>
      <c r="AG19" s="181">
        <v>8134</v>
      </c>
      <c r="AH19" s="163">
        <v>49</v>
      </c>
      <c r="AI19" s="170">
        <v>15.17</v>
      </c>
      <c r="AJ19" s="155">
        <v>986</v>
      </c>
      <c r="AK19" s="181">
        <v>6499</v>
      </c>
      <c r="AL19" s="163">
        <v>49</v>
      </c>
      <c r="AM19" s="170">
        <v>15.72</v>
      </c>
      <c r="AN19" s="155">
        <v>1258</v>
      </c>
      <c r="AO19" s="181">
        <v>8000</v>
      </c>
      <c r="AP19" s="163">
        <v>48</v>
      </c>
      <c r="AQ19" s="170">
        <v>15.56</v>
      </c>
      <c r="AR19" s="155">
        <v>883</v>
      </c>
      <c r="AS19" s="181">
        <v>5677</v>
      </c>
      <c r="AT19" s="163">
        <v>43</v>
      </c>
      <c r="AU19" s="170">
        <v>14.27</v>
      </c>
      <c r="AV19" s="155">
        <v>1081</v>
      </c>
      <c r="AW19" s="181">
        <v>7578</v>
      </c>
      <c r="AX19" s="163">
        <v>50</v>
      </c>
      <c r="AY19" s="170">
        <v>15.94</v>
      </c>
      <c r="AZ19" s="155">
        <v>1139</v>
      </c>
      <c r="BA19" s="181">
        <v>7147</v>
      </c>
      <c r="BB19" s="163">
        <v>46</v>
      </c>
      <c r="BC19" s="170">
        <v>13.33</v>
      </c>
      <c r="BD19" s="155">
        <v>757</v>
      </c>
      <c r="BE19" s="181">
        <v>5677</v>
      </c>
      <c r="BF19" s="163">
        <v>49</v>
      </c>
      <c r="BG19" s="170">
        <v>15.76</v>
      </c>
      <c r="BH19" s="155">
        <v>1223</v>
      </c>
      <c r="BI19" s="181">
        <v>7766</v>
      </c>
      <c r="BJ19" s="163">
        <v>42</v>
      </c>
      <c r="BK19" s="170">
        <v>16.12</v>
      </c>
      <c r="BL19" s="155">
        <v>977.952</v>
      </c>
      <c r="BM19" s="181">
        <v>7766</v>
      </c>
      <c r="BN19" s="163">
        <v>40</v>
      </c>
      <c r="BO19" s="170">
        <v>14.69</v>
      </c>
      <c r="BP19" s="155">
        <v>1065.6010000000001</v>
      </c>
      <c r="BQ19" s="181">
        <v>7256</v>
      </c>
      <c r="BR19" s="151">
        <v>37</v>
      </c>
      <c r="BS19" s="152">
        <v>14.82</v>
      </c>
      <c r="BT19" s="151">
        <v>891.50400000000002</v>
      </c>
      <c r="BU19" s="186">
        <v>6016</v>
      </c>
      <c r="BV19" s="151">
        <v>35</v>
      </c>
      <c r="BW19" s="152">
        <v>15.83</v>
      </c>
      <c r="BX19" s="151">
        <v>878.59299999999996</v>
      </c>
      <c r="BY19" s="186">
        <v>5550</v>
      </c>
      <c r="BZ19" s="151">
        <v>34</v>
      </c>
      <c r="CA19" s="152">
        <v>13.17</v>
      </c>
      <c r="CB19" s="151">
        <v>503.99</v>
      </c>
      <c r="CC19" s="186">
        <v>3827</v>
      </c>
      <c r="CD19" s="198">
        <v>28</v>
      </c>
      <c r="CE19" s="202">
        <v>12.83</v>
      </c>
      <c r="CF19" s="198">
        <v>698.29399999999998</v>
      </c>
      <c r="CG19" s="206">
        <v>5443</v>
      </c>
      <c r="CH19" s="210">
        <v>24</v>
      </c>
      <c r="CI19" s="214">
        <v>11.78</v>
      </c>
      <c r="CJ19" s="219">
        <v>536.16700000000003</v>
      </c>
      <c r="CK19" s="222">
        <v>4552</v>
      </c>
      <c r="CL19" s="225">
        <v>20</v>
      </c>
      <c r="CM19" s="214">
        <v>10.67</v>
      </c>
      <c r="CN19" s="219">
        <v>553.4</v>
      </c>
      <c r="CO19" s="229">
        <v>5187</v>
      </c>
      <c r="CP19" s="210">
        <v>21</v>
      </c>
      <c r="CQ19" s="214">
        <v>11.22</v>
      </c>
      <c r="CR19" s="219">
        <v>587.49</v>
      </c>
      <c r="CS19" s="234">
        <v>5236</v>
      </c>
      <c r="CT19" s="210">
        <v>23</v>
      </c>
      <c r="CU19" s="214">
        <v>11.59</v>
      </c>
      <c r="CV19" s="219">
        <v>592.69000000000005</v>
      </c>
      <c r="CW19" s="234">
        <v>5114</v>
      </c>
      <c r="CX19" s="210">
        <v>24</v>
      </c>
      <c r="CY19" s="214">
        <v>14.28</v>
      </c>
      <c r="CZ19" s="219">
        <v>715.06200000000001</v>
      </c>
      <c r="DA19" s="234">
        <v>5007</v>
      </c>
    </row>
    <row r="20" spans="1:105" ht="18" customHeight="1">
      <c r="A20" s="158" t="s">
        <v>313</v>
      </c>
      <c r="B20" s="163">
        <v>93</v>
      </c>
      <c r="C20" s="170">
        <v>27.98</v>
      </c>
      <c r="D20" s="155">
        <v>2416</v>
      </c>
      <c r="E20" s="181">
        <v>8635</v>
      </c>
      <c r="F20" s="163">
        <v>84</v>
      </c>
      <c r="G20" s="170">
        <v>25.7</v>
      </c>
      <c r="H20" s="155">
        <v>2034</v>
      </c>
      <c r="I20" s="181">
        <v>7914</v>
      </c>
      <c r="J20" s="163">
        <v>84</v>
      </c>
      <c r="K20" s="170">
        <v>27.19</v>
      </c>
      <c r="L20" s="155">
        <v>1659</v>
      </c>
      <c r="M20" s="181">
        <v>6101</v>
      </c>
      <c r="N20" s="163">
        <v>73</v>
      </c>
      <c r="O20" s="170">
        <v>20.05</v>
      </c>
      <c r="P20" s="155">
        <v>1591</v>
      </c>
      <c r="Q20" s="181">
        <v>7936</v>
      </c>
      <c r="R20" s="163">
        <v>67</v>
      </c>
      <c r="S20" s="170">
        <v>19.649999999999999</v>
      </c>
      <c r="T20" s="155">
        <v>1283</v>
      </c>
      <c r="U20" s="181">
        <v>6534</v>
      </c>
      <c r="V20" s="163">
        <v>58</v>
      </c>
      <c r="W20" s="170">
        <v>18.73</v>
      </c>
      <c r="X20" s="155">
        <v>1217</v>
      </c>
      <c r="Y20" s="181">
        <v>6497</v>
      </c>
      <c r="Z20" s="163">
        <v>58</v>
      </c>
      <c r="AA20" s="170">
        <v>19.02</v>
      </c>
      <c r="AB20" s="155">
        <v>2102</v>
      </c>
      <c r="AC20" s="181">
        <v>11048</v>
      </c>
      <c r="AD20" s="163">
        <v>54</v>
      </c>
      <c r="AE20" s="170">
        <v>16.53</v>
      </c>
      <c r="AF20" s="155">
        <v>1723</v>
      </c>
      <c r="AG20" s="181">
        <v>10420</v>
      </c>
      <c r="AH20" s="163">
        <v>48</v>
      </c>
      <c r="AI20" s="170">
        <v>21.68</v>
      </c>
      <c r="AJ20" s="155">
        <v>1395</v>
      </c>
      <c r="AK20" s="181">
        <v>6435</v>
      </c>
      <c r="AL20" s="163">
        <v>51</v>
      </c>
      <c r="AM20" s="170">
        <v>24.67</v>
      </c>
      <c r="AN20" s="155">
        <v>1836</v>
      </c>
      <c r="AO20" s="181">
        <v>7443</v>
      </c>
      <c r="AP20" s="163">
        <v>49</v>
      </c>
      <c r="AQ20" s="170">
        <v>20.11</v>
      </c>
      <c r="AR20" s="155">
        <v>1007</v>
      </c>
      <c r="AS20" s="181">
        <v>5008</v>
      </c>
      <c r="AT20" s="163">
        <v>48</v>
      </c>
      <c r="AU20" s="170">
        <v>24.36</v>
      </c>
      <c r="AV20" s="155">
        <v>1750</v>
      </c>
      <c r="AW20" s="181">
        <v>7184</v>
      </c>
      <c r="AX20" s="163">
        <v>47</v>
      </c>
      <c r="AY20" s="170">
        <v>22.77</v>
      </c>
      <c r="AZ20" s="155">
        <v>1642</v>
      </c>
      <c r="BA20" s="181">
        <v>7209</v>
      </c>
      <c r="BB20" s="163">
        <v>42</v>
      </c>
      <c r="BC20" s="170">
        <v>23.19</v>
      </c>
      <c r="BD20" s="155">
        <v>1337</v>
      </c>
      <c r="BE20" s="181">
        <v>5765</v>
      </c>
      <c r="BF20" s="163">
        <v>49</v>
      </c>
      <c r="BG20" s="170">
        <v>21.75</v>
      </c>
      <c r="BH20" s="155">
        <v>1529</v>
      </c>
      <c r="BI20" s="181">
        <v>7031</v>
      </c>
      <c r="BJ20" s="163">
        <v>36</v>
      </c>
      <c r="BK20" s="170">
        <v>21.42</v>
      </c>
      <c r="BL20" s="155">
        <v>1547.568</v>
      </c>
      <c r="BM20" s="181">
        <v>7031</v>
      </c>
      <c r="BN20" s="163">
        <v>37</v>
      </c>
      <c r="BO20" s="170">
        <v>22.71</v>
      </c>
      <c r="BP20" s="155">
        <v>1548.0840000000001</v>
      </c>
      <c r="BQ20" s="181">
        <v>6817</v>
      </c>
      <c r="BR20" s="151">
        <v>32</v>
      </c>
      <c r="BS20" s="152">
        <v>20.96</v>
      </c>
      <c r="BT20" s="151">
        <v>1310.9659999999999</v>
      </c>
      <c r="BU20" s="186">
        <v>6255</v>
      </c>
      <c r="BV20" s="151">
        <v>32</v>
      </c>
      <c r="BW20" s="152">
        <v>23.65</v>
      </c>
      <c r="BX20" s="151">
        <v>1610.671</v>
      </c>
      <c r="BY20" s="186">
        <v>6810</v>
      </c>
      <c r="BZ20" s="151">
        <v>30</v>
      </c>
      <c r="CA20" s="152">
        <v>19.190000000000001</v>
      </c>
      <c r="CB20" s="151">
        <v>730.94100000000003</v>
      </c>
      <c r="CC20" s="186">
        <v>3809</v>
      </c>
      <c r="CD20" s="198">
        <v>31</v>
      </c>
      <c r="CE20" s="202">
        <v>27.39</v>
      </c>
      <c r="CF20" s="198">
        <v>1579.44</v>
      </c>
      <c r="CG20" s="206">
        <v>5766</v>
      </c>
      <c r="CH20" s="210">
        <v>28</v>
      </c>
      <c r="CI20" s="214">
        <v>23.5</v>
      </c>
      <c r="CJ20" s="219">
        <v>1177.2760000000001</v>
      </c>
      <c r="CK20" s="222">
        <v>5010</v>
      </c>
      <c r="CL20" s="225">
        <v>26</v>
      </c>
      <c r="CM20" s="214">
        <v>18.2</v>
      </c>
      <c r="CN20" s="219">
        <v>939.51900000000001</v>
      </c>
      <c r="CO20" s="229">
        <v>5162</v>
      </c>
      <c r="CP20" s="210">
        <v>28</v>
      </c>
      <c r="CQ20" s="214">
        <v>22.27</v>
      </c>
      <c r="CR20" s="219">
        <v>1162.442</v>
      </c>
      <c r="CS20" s="234">
        <v>5220</v>
      </c>
      <c r="CT20" s="210">
        <v>24</v>
      </c>
      <c r="CU20" s="214">
        <v>21.71</v>
      </c>
      <c r="CV20" s="219">
        <v>980.07399999999996</v>
      </c>
      <c r="CW20" s="234">
        <v>4515</v>
      </c>
      <c r="CX20" s="210">
        <v>21</v>
      </c>
      <c r="CY20" s="214">
        <v>23.29</v>
      </c>
      <c r="CZ20" s="219">
        <v>1098.0160000000001</v>
      </c>
      <c r="DA20" s="234">
        <v>4715</v>
      </c>
    </row>
    <row r="21" spans="1:105" ht="18" customHeight="1">
      <c r="A21" s="158" t="s">
        <v>41</v>
      </c>
      <c r="B21" s="163">
        <v>31</v>
      </c>
      <c r="C21" s="170">
        <v>7.25</v>
      </c>
      <c r="D21" s="155">
        <v>507</v>
      </c>
      <c r="E21" s="181">
        <v>6996</v>
      </c>
      <c r="F21" s="163">
        <v>27</v>
      </c>
      <c r="G21" s="170">
        <v>4.92</v>
      </c>
      <c r="H21" s="155">
        <v>328</v>
      </c>
      <c r="I21" s="181">
        <v>6674</v>
      </c>
      <c r="J21" s="163">
        <v>18</v>
      </c>
      <c r="K21" s="170">
        <v>7.56</v>
      </c>
      <c r="L21" s="155">
        <v>231</v>
      </c>
      <c r="M21" s="181">
        <v>3062</v>
      </c>
      <c r="N21" s="163">
        <v>15</v>
      </c>
      <c r="O21" s="170">
        <v>3</v>
      </c>
      <c r="P21" s="155">
        <v>279</v>
      </c>
      <c r="Q21" s="181">
        <v>9316</v>
      </c>
      <c r="R21" s="163">
        <v>11</v>
      </c>
      <c r="S21" s="170">
        <v>2.54</v>
      </c>
      <c r="T21" s="155">
        <v>192</v>
      </c>
      <c r="U21" s="181">
        <v>7569</v>
      </c>
      <c r="V21" s="163">
        <v>14</v>
      </c>
      <c r="W21" s="170">
        <v>3.01</v>
      </c>
      <c r="X21" s="155">
        <v>257</v>
      </c>
      <c r="Y21" s="181">
        <v>8540</v>
      </c>
      <c r="Z21" s="163">
        <v>12</v>
      </c>
      <c r="AA21" s="170">
        <v>2.4500000000000002</v>
      </c>
      <c r="AB21" s="155">
        <v>229</v>
      </c>
      <c r="AC21" s="181">
        <v>9380</v>
      </c>
      <c r="AD21" s="163">
        <v>15</v>
      </c>
      <c r="AE21" s="170">
        <v>4.21</v>
      </c>
      <c r="AF21" s="155">
        <v>354</v>
      </c>
      <c r="AG21" s="181">
        <v>8404</v>
      </c>
      <c r="AH21" s="163">
        <v>14</v>
      </c>
      <c r="AI21" s="170">
        <v>3.35</v>
      </c>
      <c r="AJ21" s="155">
        <v>208</v>
      </c>
      <c r="AK21" s="181">
        <v>6498</v>
      </c>
      <c r="AL21" s="163">
        <v>14</v>
      </c>
      <c r="AM21" s="170">
        <v>2.94</v>
      </c>
      <c r="AN21" s="155">
        <v>241</v>
      </c>
      <c r="AO21" s="181">
        <v>8184</v>
      </c>
      <c r="AP21" s="163">
        <v>13</v>
      </c>
      <c r="AQ21" s="170">
        <v>3.13</v>
      </c>
      <c r="AR21" s="155">
        <v>188</v>
      </c>
      <c r="AS21" s="181">
        <v>6003</v>
      </c>
      <c r="AT21" s="163">
        <v>12</v>
      </c>
      <c r="AU21" s="170">
        <v>2.19</v>
      </c>
      <c r="AV21" s="155">
        <v>216</v>
      </c>
      <c r="AW21" s="181">
        <v>9864</v>
      </c>
      <c r="AX21" s="163">
        <v>7</v>
      </c>
      <c r="AY21" s="170">
        <v>0.69</v>
      </c>
      <c r="AZ21" s="155">
        <v>76</v>
      </c>
      <c r="BA21" s="181">
        <v>11007</v>
      </c>
      <c r="BB21" s="163">
        <v>10</v>
      </c>
      <c r="BC21" s="170">
        <v>1.23</v>
      </c>
      <c r="BD21" s="155">
        <v>146</v>
      </c>
      <c r="BE21" s="181">
        <v>11919</v>
      </c>
      <c r="BF21" s="163">
        <v>9</v>
      </c>
      <c r="BG21" s="170">
        <v>2.48</v>
      </c>
      <c r="BH21" s="155">
        <v>187</v>
      </c>
      <c r="BI21" s="181">
        <v>7565</v>
      </c>
      <c r="BJ21" s="163">
        <v>10</v>
      </c>
      <c r="BK21" s="170">
        <v>3.34</v>
      </c>
      <c r="BL21" s="155">
        <v>246.12200000000001</v>
      </c>
      <c r="BM21" s="181">
        <v>7565</v>
      </c>
      <c r="BN21" s="163">
        <v>11</v>
      </c>
      <c r="BO21" s="170">
        <v>2.82</v>
      </c>
      <c r="BP21" s="155">
        <v>234.11699999999999</v>
      </c>
      <c r="BQ21" s="181">
        <v>8288</v>
      </c>
      <c r="BR21" s="151">
        <v>11</v>
      </c>
      <c r="BS21" s="152">
        <v>2.97</v>
      </c>
      <c r="BT21" s="151">
        <v>144.25299999999999</v>
      </c>
      <c r="BU21" s="186">
        <v>4857</v>
      </c>
      <c r="BV21" s="151">
        <v>8</v>
      </c>
      <c r="BW21" s="152">
        <v>2.76</v>
      </c>
      <c r="BX21" s="151">
        <v>138.001</v>
      </c>
      <c r="BY21" s="186">
        <v>5000</v>
      </c>
      <c r="BZ21" s="151">
        <v>8</v>
      </c>
      <c r="CA21" s="152">
        <v>2.2999999999999998</v>
      </c>
      <c r="CB21" s="151">
        <v>84.846999999999994</v>
      </c>
      <c r="CC21" s="186">
        <v>3689</v>
      </c>
      <c r="CD21" s="198">
        <v>5</v>
      </c>
      <c r="CE21" s="202">
        <v>1.48</v>
      </c>
      <c r="CF21" s="198">
        <v>80.004999999999995</v>
      </c>
      <c r="CG21" s="206">
        <v>5406</v>
      </c>
      <c r="CH21" s="210">
        <v>3</v>
      </c>
      <c r="CI21" s="214">
        <v>0.98</v>
      </c>
      <c r="CJ21" s="219">
        <v>29.91</v>
      </c>
      <c r="CK21" s="222">
        <v>3052</v>
      </c>
      <c r="CL21" s="225">
        <v>3</v>
      </c>
      <c r="CM21" s="214">
        <v>0.37</v>
      </c>
      <c r="CN21" s="219">
        <v>13.333</v>
      </c>
      <c r="CO21" s="229">
        <v>3604</v>
      </c>
      <c r="CP21" s="210">
        <v>1</v>
      </c>
      <c r="CQ21" s="214">
        <v>0.2</v>
      </c>
      <c r="CR21" s="219">
        <v>6.9749999999999996</v>
      </c>
      <c r="CS21" s="234">
        <v>3488</v>
      </c>
      <c r="CT21" s="210">
        <v>1</v>
      </c>
      <c r="CU21" s="214">
        <v>0.18</v>
      </c>
      <c r="CV21" s="219">
        <v>15.832000000000001</v>
      </c>
      <c r="CW21" s="234">
        <v>8952</v>
      </c>
      <c r="CX21" s="210">
        <v>1</v>
      </c>
      <c r="CY21" s="214">
        <v>0.13</v>
      </c>
      <c r="CZ21" s="219">
        <v>4.1550000000000002</v>
      </c>
      <c r="DA21" s="234">
        <v>3192</v>
      </c>
    </row>
    <row r="22" spans="1:105" ht="18" customHeight="1">
      <c r="A22" s="158" t="s">
        <v>315</v>
      </c>
      <c r="B22" s="163">
        <v>7</v>
      </c>
      <c r="C22" s="170">
        <v>2.83</v>
      </c>
      <c r="D22" s="155">
        <v>172</v>
      </c>
      <c r="E22" s="181">
        <v>6080</v>
      </c>
      <c r="F22" s="163">
        <v>6</v>
      </c>
      <c r="G22" s="170">
        <v>1.97</v>
      </c>
      <c r="H22" s="155">
        <v>121</v>
      </c>
      <c r="I22" s="181">
        <v>6124</v>
      </c>
      <c r="J22" s="163">
        <v>5</v>
      </c>
      <c r="K22" s="170">
        <v>2.8</v>
      </c>
      <c r="L22" s="155">
        <v>155</v>
      </c>
      <c r="M22" s="181">
        <v>5541</v>
      </c>
      <c r="N22" s="163">
        <v>2</v>
      </c>
      <c r="O22" s="170">
        <v>1.48</v>
      </c>
      <c r="P22" s="155">
        <v>72</v>
      </c>
      <c r="Q22" s="181">
        <v>4833</v>
      </c>
      <c r="R22" s="163">
        <v>3</v>
      </c>
      <c r="S22" s="170">
        <v>2.08</v>
      </c>
      <c r="T22" s="155">
        <v>78</v>
      </c>
      <c r="U22" s="181">
        <v>3764</v>
      </c>
      <c r="V22" s="163">
        <v>3</v>
      </c>
      <c r="W22" s="170">
        <v>1.6</v>
      </c>
      <c r="X22" s="155">
        <v>94</v>
      </c>
      <c r="Y22" s="181">
        <v>5858</v>
      </c>
      <c r="Z22" s="163">
        <v>4</v>
      </c>
      <c r="AA22" s="170">
        <v>1.41</v>
      </c>
      <c r="AB22" s="155">
        <v>119</v>
      </c>
      <c r="AC22" s="181">
        <v>8421</v>
      </c>
      <c r="AD22" s="163">
        <v>4</v>
      </c>
      <c r="AE22" s="170">
        <v>1.27</v>
      </c>
      <c r="AF22" s="155">
        <v>86</v>
      </c>
      <c r="AG22" s="181">
        <v>6781</v>
      </c>
      <c r="AH22" s="163">
        <v>3</v>
      </c>
      <c r="AI22" s="170">
        <v>1.32</v>
      </c>
      <c r="AJ22" s="155">
        <v>72</v>
      </c>
      <c r="AK22" s="181">
        <v>5423</v>
      </c>
      <c r="AL22" s="163">
        <v>4</v>
      </c>
      <c r="AM22" s="170">
        <v>1.7</v>
      </c>
      <c r="AN22" s="155">
        <v>105</v>
      </c>
      <c r="AO22" s="181">
        <v>6154</v>
      </c>
      <c r="AP22" s="163">
        <v>3</v>
      </c>
      <c r="AQ22" s="170">
        <v>1.44</v>
      </c>
      <c r="AR22" s="155">
        <v>61</v>
      </c>
      <c r="AS22" s="181">
        <v>4269</v>
      </c>
      <c r="AT22" s="163">
        <v>5</v>
      </c>
      <c r="AU22" s="170">
        <v>1.19</v>
      </c>
      <c r="AV22" s="155">
        <v>138</v>
      </c>
      <c r="AW22" s="181">
        <v>11620</v>
      </c>
      <c r="AX22" s="163">
        <v>6</v>
      </c>
      <c r="AY22" s="170">
        <v>2.48</v>
      </c>
      <c r="AZ22" s="155">
        <v>162</v>
      </c>
      <c r="BA22" s="181">
        <v>6551</v>
      </c>
      <c r="BB22" s="163">
        <v>4</v>
      </c>
      <c r="BC22" s="170">
        <v>1.24</v>
      </c>
      <c r="BD22" s="155">
        <v>84</v>
      </c>
      <c r="BE22" s="181">
        <v>6749</v>
      </c>
      <c r="BF22" s="163">
        <v>5</v>
      </c>
      <c r="BG22" s="170">
        <v>2.4700000000000002</v>
      </c>
      <c r="BH22" s="155">
        <v>143</v>
      </c>
      <c r="BI22" s="181">
        <v>5790</v>
      </c>
      <c r="BJ22" s="163">
        <v>4</v>
      </c>
      <c r="BK22" s="170">
        <v>1.33</v>
      </c>
      <c r="BL22" s="155">
        <v>104.726</v>
      </c>
      <c r="BM22" s="181">
        <v>5790</v>
      </c>
      <c r="BN22" s="163">
        <v>3</v>
      </c>
      <c r="BO22" s="170">
        <v>1.87</v>
      </c>
      <c r="BP22" s="155">
        <v>126.738</v>
      </c>
      <c r="BQ22" s="181">
        <v>6773</v>
      </c>
      <c r="BR22" s="151">
        <v>3</v>
      </c>
      <c r="BS22" s="152">
        <v>2.14</v>
      </c>
      <c r="BT22" s="151">
        <v>115.04300000000001</v>
      </c>
      <c r="BU22" s="186">
        <v>5376</v>
      </c>
      <c r="BV22" s="151">
        <v>3</v>
      </c>
      <c r="BW22" s="152">
        <v>1.86</v>
      </c>
      <c r="BX22" s="151">
        <v>113.65</v>
      </c>
      <c r="BY22" s="186">
        <v>6110</v>
      </c>
      <c r="BZ22" s="151">
        <v>3</v>
      </c>
      <c r="CA22" s="152">
        <v>0.91</v>
      </c>
      <c r="CB22" s="151">
        <v>38.253</v>
      </c>
      <c r="CC22" s="186">
        <v>4204</v>
      </c>
      <c r="CD22" s="198">
        <v>3</v>
      </c>
      <c r="CE22" s="202">
        <v>1.37</v>
      </c>
      <c r="CF22" s="198">
        <v>66.010000000000005</v>
      </c>
      <c r="CG22" s="206">
        <v>4818</v>
      </c>
      <c r="CH22" s="210">
        <v>3</v>
      </c>
      <c r="CI22" s="214">
        <v>0.88</v>
      </c>
      <c r="CJ22" s="219">
        <v>49.771000000000001</v>
      </c>
      <c r="CK22" s="222">
        <v>5656</v>
      </c>
      <c r="CL22" s="225">
        <v>2</v>
      </c>
      <c r="CM22" s="214">
        <v>0.94</v>
      </c>
      <c r="CN22" s="219">
        <v>41.027999999999999</v>
      </c>
      <c r="CO22" s="229">
        <v>4365</v>
      </c>
      <c r="CP22" s="210">
        <v>2</v>
      </c>
      <c r="CQ22" s="214">
        <v>0.99</v>
      </c>
      <c r="CR22" s="219">
        <v>51.841999999999999</v>
      </c>
      <c r="CS22" s="234">
        <v>5237</v>
      </c>
      <c r="CT22" s="210">
        <v>2</v>
      </c>
      <c r="CU22" s="214">
        <v>0.99</v>
      </c>
      <c r="CV22" s="219">
        <v>46.758000000000003</v>
      </c>
      <c r="CW22" s="234">
        <v>4731</v>
      </c>
      <c r="CX22" s="210">
        <v>2</v>
      </c>
      <c r="CY22" s="214">
        <v>0.72</v>
      </c>
      <c r="CZ22" s="219">
        <v>45.079000000000001</v>
      </c>
      <c r="DA22" s="234">
        <v>6261</v>
      </c>
    </row>
    <row r="23" spans="1:105" ht="18" customHeight="1">
      <c r="A23" s="158" t="s">
        <v>319</v>
      </c>
      <c r="B23" s="163">
        <v>14</v>
      </c>
      <c r="C23" s="170">
        <v>3.2</v>
      </c>
      <c r="D23" s="155">
        <v>180</v>
      </c>
      <c r="E23" s="181">
        <v>5663</v>
      </c>
      <c r="F23" s="163">
        <v>14</v>
      </c>
      <c r="G23" s="170">
        <v>2.85</v>
      </c>
      <c r="H23" s="155">
        <v>218</v>
      </c>
      <c r="I23" s="181">
        <v>7695</v>
      </c>
      <c r="J23" s="163">
        <v>13</v>
      </c>
      <c r="K23" s="170">
        <v>3.07</v>
      </c>
      <c r="L23" s="155">
        <v>201</v>
      </c>
      <c r="M23" s="181">
        <v>6541</v>
      </c>
      <c r="N23" s="163">
        <v>14</v>
      </c>
      <c r="O23" s="170">
        <v>4.74</v>
      </c>
      <c r="P23" s="155">
        <v>224</v>
      </c>
      <c r="Q23" s="181">
        <v>4727</v>
      </c>
      <c r="R23" s="163">
        <v>11</v>
      </c>
      <c r="S23" s="170">
        <v>3.14</v>
      </c>
      <c r="T23" s="155">
        <v>160</v>
      </c>
      <c r="U23" s="181">
        <v>5107</v>
      </c>
      <c r="V23" s="163">
        <v>11</v>
      </c>
      <c r="W23" s="170">
        <v>4.12</v>
      </c>
      <c r="X23" s="155">
        <v>195</v>
      </c>
      <c r="Y23" s="181">
        <v>4728</v>
      </c>
      <c r="Z23" s="163">
        <v>9</v>
      </c>
      <c r="AA23" s="170">
        <v>2.79</v>
      </c>
      <c r="AB23" s="155">
        <v>194</v>
      </c>
      <c r="AC23" s="181">
        <v>6961</v>
      </c>
      <c r="AD23" s="163">
        <v>8</v>
      </c>
      <c r="AE23" s="170">
        <v>2.15</v>
      </c>
      <c r="AF23" s="155">
        <v>135</v>
      </c>
      <c r="AG23" s="181">
        <v>6258</v>
      </c>
      <c r="AH23" s="163">
        <v>7</v>
      </c>
      <c r="AI23" s="170">
        <v>2.82</v>
      </c>
      <c r="AJ23" s="155">
        <v>109</v>
      </c>
      <c r="AK23" s="181">
        <v>3874</v>
      </c>
      <c r="AL23" s="163">
        <v>8</v>
      </c>
      <c r="AM23" s="170">
        <v>2.81</v>
      </c>
      <c r="AN23" s="155">
        <v>164</v>
      </c>
      <c r="AO23" s="181">
        <v>5842</v>
      </c>
      <c r="AP23" s="163">
        <v>6</v>
      </c>
      <c r="AQ23" s="170">
        <v>1.89</v>
      </c>
      <c r="AR23" s="155">
        <v>95</v>
      </c>
      <c r="AS23" s="181">
        <v>5010</v>
      </c>
      <c r="AT23" s="163">
        <v>6</v>
      </c>
      <c r="AU23" s="170">
        <v>2.1800000000000002</v>
      </c>
      <c r="AV23" s="155">
        <v>101</v>
      </c>
      <c r="AW23" s="181">
        <v>4628</v>
      </c>
      <c r="AX23" s="163">
        <v>6</v>
      </c>
      <c r="AY23" s="170">
        <v>2.54</v>
      </c>
      <c r="AZ23" s="155">
        <v>146</v>
      </c>
      <c r="BA23" s="181">
        <v>5760</v>
      </c>
      <c r="BB23" s="163">
        <v>7</v>
      </c>
      <c r="BC23" s="170">
        <v>2.65</v>
      </c>
      <c r="BD23" s="155">
        <v>113</v>
      </c>
      <c r="BE23" s="181">
        <v>4271</v>
      </c>
      <c r="BF23" s="163">
        <v>6</v>
      </c>
      <c r="BG23" s="170">
        <v>1.6</v>
      </c>
      <c r="BH23" s="155">
        <v>85</v>
      </c>
      <c r="BI23" s="181">
        <v>5315</v>
      </c>
      <c r="BJ23" s="163">
        <v>8</v>
      </c>
      <c r="BK23" s="170">
        <v>2.74</v>
      </c>
      <c r="BL23" s="155">
        <v>176.74700000000001</v>
      </c>
      <c r="BM23" s="181">
        <v>5315</v>
      </c>
      <c r="BN23" s="163">
        <v>6</v>
      </c>
      <c r="BO23" s="170">
        <v>1.65</v>
      </c>
      <c r="BP23" s="155">
        <v>95.525999999999996</v>
      </c>
      <c r="BQ23" s="181">
        <v>5792</v>
      </c>
      <c r="BR23" s="151">
        <v>6</v>
      </c>
      <c r="BS23" s="152">
        <v>1.42</v>
      </c>
      <c r="BT23" s="151">
        <v>82.509</v>
      </c>
      <c r="BU23" s="186">
        <v>5810</v>
      </c>
      <c r="BV23" s="151">
        <v>4</v>
      </c>
      <c r="BW23" s="152">
        <v>0.97</v>
      </c>
      <c r="BX23" s="151">
        <v>54.420999999999999</v>
      </c>
      <c r="BY23" s="186">
        <v>5610</v>
      </c>
      <c r="BZ23" s="151">
        <v>4</v>
      </c>
      <c r="CA23" s="152">
        <v>1.37</v>
      </c>
      <c r="CB23" s="151">
        <v>29.788</v>
      </c>
      <c r="CC23" s="186">
        <v>2174</v>
      </c>
      <c r="CD23" s="198">
        <v>1</v>
      </c>
      <c r="CE23" s="202">
        <v>0.13</v>
      </c>
      <c r="CF23" s="198">
        <v>5.0330000000000004</v>
      </c>
      <c r="CG23" s="206">
        <v>3872</v>
      </c>
      <c r="CH23" s="210">
        <v>1</v>
      </c>
      <c r="CI23" s="214">
        <v>0.17</v>
      </c>
      <c r="CJ23" s="219">
        <v>4.266</v>
      </c>
      <c r="CK23" s="222">
        <v>2509</v>
      </c>
      <c r="CL23" s="225">
        <v>1</v>
      </c>
      <c r="CM23" s="214">
        <v>0.27</v>
      </c>
      <c r="CN23" s="219">
        <v>8.3780000000000001</v>
      </c>
      <c r="CO23" s="229">
        <v>3103</v>
      </c>
      <c r="CP23" s="210">
        <v>1</v>
      </c>
      <c r="CQ23" s="214">
        <v>0.2</v>
      </c>
      <c r="CR23" s="219">
        <v>7.056</v>
      </c>
      <c r="CS23" s="234">
        <v>3528</v>
      </c>
      <c r="CT23" s="210">
        <v>1</v>
      </c>
      <c r="CU23" s="214">
        <v>0.22</v>
      </c>
      <c r="CV23" s="219">
        <v>1.823</v>
      </c>
      <c r="CW23" s="234">
        <v>813</v>
      </c>
      <c r="CX23" s="210">
        <v>1</v>
      </c>
      <c r="CY23" s="214">
        <v>0.14000000000000001</v>
      </c>
      <c r="CZ23" s="219">
        <v>5.1470000000000002</v>
      </c>
      <c r="DA23" s="234">
        <v>3676</v>
      </c>
    </row>
    <row r="24" spans="1:105" ht="18" customHeight="1">
      <c r="A24" s="158" t="s">
        <v>321</v>
      </c>
      <c r="B24" s="163">
        <v>14</v>
      </c>
      <c r="C24" s="170">
        <v>2.1</v>
      </c>
      <c r="D24" s="155">
        <v>183</v>
      </c>
      <c r="E24" s="181">
        <v>8707</v>
      </c>
      <c r="F24" s="163">
        <v>11</v>
      </c>
      <c r="G24" s="170">
        <v>2.59</v>
      </c>
      <c r="H24" s="155">
        <v>120</v>
      </c>
      <c r="I24" s="181">
        <v>4629</v>
      </c>
      <c r="J24" s="163">
        <v>11</v>
      </c>
      <c r="K24" s="170">
        <v>2.64</v>
      </c>
      <c r="L24" s="155">
        <v>106</v>
      </c>
      <c r="M24" s="181">
        <v>4030</v>
      </c>
      <c r="N24" s="163">
        <v>9</v>
      </c>
      <c r="O24" s="170">
        <v>1.55</v>
      </c>
      <c r="P24" s="155">
        <v>93</v>
      </c>
      <c r="Q24" s="181">
        <v>6010</v>
      </c>
      <c r="R24" s="163">
        <v>8</v>
      </c>
      <c r="S24" s="170">
        <v>1.66</v>
      </c>
      <c r="T24" s="155">
        <v>58</v>
      </c>
      <c r="U24" s="181">
        <v>3504</v>
      </c>
      <c r="V24" s="163">
        <v>7</v>
      </c>
      <c r="W24" s="170">
        <v>0.86</v>
      </c>
      <c r="X24" s="155">
        <v>62</v>
      </c>
      <c r="Y24" s="181">
        <v>7252</v>
      </c>
      <c r="Z24" s="163">
        <v>8</v>
      </c>
      <c r="AA24" s="170">
        <v>1.72</v>
      </c>
      <c r="AB24" s="155">
        <v>111</v>
      </c>
      <c r="AC24" s="181">
        <v>6443</v>
      </c>
      <c r="AD24" s="163">
        <v>6</v>
      </c>
      <c r="AE24" s="170">
        <v>1.4</v>
      </c>
      <c r="AF24" s="155">
        <v>86</v>
      </c>
      <c r="AG24" s="181">
        <v>6113</v>
      </c>
      <c r="AH24" s="163">
        <v>5</v>
      </c>
      <c r="AI24" s="170">
        <v>1.39</v>
      </c>
      <c r="AJ24" s="155">
        <v>75</v>
      </c>
      <c r="AK24" s="181">
        <v>5382</v>
      </c>
      <c r="AL24" s="163">
        <v>5</v>
      </c>
      <c r="AM24" s="170">
        <v>1.6</v>
      </c>
      <c r="AN24" s="155">
        <v>73</v>
      </c>
      <c r="AO24" s="181">
        <v>4586</v>
      </c>
      <c r="AP24" s="163">
        <v>2</v>
      </c>
      <c r="AQ24" s="170">
        <v>1.19</v>
      </c>
      <c r="AR24" s="155">
        <v>35</v>
      </c>
      <c r="AS24" s="181">
        <v>2980</v>
      </c>
      <c r="AT24" s="163">
        <v>2</v>
      </c>
      <c r="AU24" s="170">
        <v>0.74</v>
      </c>
      <c r="AV24" s="155">
        <v>34</v>
      </c>
      <c r="AW24" s="181">
        <v>4583</v>
      </c>
      <c r="AX24" s="163">
        <v>2</v>
      </c>
      <c r="AY24" s="170">
        <v>0.33</v>
      </c>
      <c r="AZ24" s="155">
        <v>39</v>
      </c>
      <c r="BA24" s="181">
        <v>11890</v>
      </c>
      <c r="BB24" s="163">
        <v>2</v>
      </c>
      <c r="BC24" s="170">
        <v>0.37</v>
      </c>
      <c r="BD24" s="155">
        <v>21</v>
      </c>
      <c r="BE24" s="181">
        <v>5713</v>
      </c>
      <c r="BF24" s="163">
        <v>1</v>
      </c>
      <c r="BG24" s="170">
        <v>0.33</v>
      </c>
      <c r="BH24" s="155">
        <v>23</v>
      </c>
      <c r="BI24" s="181">
        <v>7079</v>
      </c>
      <c r="BJ24" s="163">
        <v>2</v>
      </c>
      <c r="BK24" s="170">
        <v>0.38</v>
      </c>
      <c r="BL24" s="155">
        <v>32.469000000000001</v>
      </c>
      <c r="BM24" s="181">
        <v>7079</v>
      </c>
      <c r="BN24" s="163">
        <v>1</v>
      </c>
      <c r="BO24" s="170">
        <v>0.37</v>
      </c>
      <c r="BP24" s="155">
        <v>39.67</v>
      </c>
      <c r="BQ24" s="181">
        <v>10835</v>
      </c>
      <c r="BR24" s="151">
        <v>2</v>
      </c>
      <c r="BS24" s="152">
        <v>0.41</v>
      </c>
      <c r="BT24" s="151">
        <v>28.849</v>
      </c>
      <c r="BU24" s="186">
        <v>7036</v>
      </c>
      <c r="BV24" s="151">
        <v>1</v>
      </c>
      <c r="BW24" s="152">
        <v>0.36</v>
      </c>
      <c r="BX24" s="151">
        <v>23.38</v>
      </c>
      <c r="BY24" s="186">
        <v>6494</v>
      </c>
      <c r="BZ24" s="151">
        <v>2</v>
      </c>
      <c r="CA24" s="152">
        <v>0.57999999999999996</v>
      </c>
      <c r="CB24" s="151">
        <v>31.937999999999999</v>
      </c>
      <c r="CC24" s="186">
        <v>5507</v>
      </c>
      <c r="CD24" s="198">
        <v>1</v>
      </c>
      <c r="CE24" s="202">
        <v>0.9</v>
      </c>
      <c r="CF24" s="198">
        <v>63.854999999999997</v>
      </c>
      <c r="CG24" s="206">
        <v>7095</v>
      </c>
      <c r="CH24" s="210">
        <v>1</v>
      </c>
      <c r="CI24" s="214">
        <v>1.32</v>
      </c>
      <c r="CJ24" s="219">
        <v>76.042000000000002</v>
      </c>
      <c r="CK24" s="222">
        <v>5761</v>
      </c>
      <c r="CL24" s="225">
        <v>1</v>
      </c>
      <c r="CM24" s="214">
        <v>0.63</v>
      </c>
      <c r="CN24" s="219">
        <v>37.229999999999997</v>
      </c>
      <c r="CO24" s="229">
        <v>5910</v>
      </c>
      <c r="CP24" s="210">
        <v>1</v>
      </c>
      <c r="CQ24" s="214">
        <v>0.83</v>
      </c>
      <c r="CR24" s="219">
        <v>33.843000000000004</v>
      </c>
      <c r="CS24" s="234">
        <v>4077</v>
      </c>
      <c r="CT24" s="210">
        <v>2</v>
      </c>
      <c r="CU24" s="214">
        <v>1.23</v>
      </c>
      <c r="CV24" s="219">
        <v>45.003999999999998</v>
      </c>
      <c r="CW24" s="234">
        <v>3666</v>
      </c>
      <c r="CX24" s="210">
        <v>1</v>
      </c>
      <c r="CY24" s="214">
        <v>1.23</v>
      </c>
      <c r="CZ24" s="219">
        <v>11.206</v>
      </c>
      <c r="DA24" s="234">
        <v>913</v>
      </c>
    </row>
    <row r="25" spans="1:105" ht="18" customHeight="1">
      <c r="A25" s="158" t="s">
        <v>6</v>
      </c>
      <c r="B25" s="163">
        <v>26</v>
      </c>
      <c r="C25" s="170">
        <v>10.41</v>
      </c>
      <c r="D25" s="155">
        <v>1191</v>
      </c>
      <c r="E25" s="181">
        <v>11439</v>
      </c>
      <c r="F25" s="163">
        <v>25</v>
      </c>
      <c r="G25" s="170">
        <v>11.39</v>
      </c>
      <c r="H25" s="155">
        <v>1017</v>
      </c>
      <c r="I25" s="181">
        <v>8927</v>
      </c>
      <c r="J25" s="163">
        <v>23</v>
      </c>
      <c r="K25" s="170">
        <v>10.41</v>
      </c>
      <c r="L25" s="155">
        <v>1044</v>
      </c>
      <c r="M25" s="181">
        <v>10030</v>
      </c>
      <c r="N25" s="163">
        <v>25</v>
      </c>
      <c r="O25" s="170">
        <v>9</v>
      </c>
      <c r="P25" s="155">
        <v>787</v>
      </c>
      <c r="Q25" s="181">
        <v>8747</v>
      </c>
      <c r="R25" s="163">
        <v>23</v>
      </c>
      <c r="S25" s="170">
        <v>13.81</v>
      </c>
      <c r="T25" s="155">
        <v>730</v>
      </c>
      <c r="U25" s="181">
        <v>5288</v>
      </c>
      <c r="V25" s="163">
        <v>23</v>
      </c>
      <c r="W25" s="170">
        <v>10.78</v>
      </c>
      <c r="X25" s="155">
        <v>773</v>
      </c>
      <c r="Y25" s="181">
        <v>7171</v>
      </c>
      <c r="Z25" s="163">
        <v>21</v>
      </c>
      <c r="AA25" s="170">
        <v>9.4</v>
      </c>
      <c r="AB25" s="155">
        <v>1030</v>
      </c>
      <c r="AC25" s="181">
        <v>10963</v>
      </c>
      <c r="AD25" s="163">
        <v>21</v>
      </c>
      <c r="AE25" s="170">
        <v>8.19</v>
      </c>
      <c r="AF25" s="155">
        <v>621</v>
      </c>
      <c r="AG25" s="181">
        <v>7591</v>
      </c>
      <c r="AH25" s="163">
        <v>19</v>
      </c>
      <c r="AI25" s="170">
        <v>8.69</v>
      </c>
      <c r="AJ25" s="155">
        <v>645</v>
      </c>
      <c r="AK25" s="181">
        <v>7425</v>
      </c>
      <c r="AL25" s="163">
        <v>20</v>
      </c>
      <c r="AM25" s="170">
        <v>6.85</v>
      </c>
      <c r="AN25" s="155">
        <v>506</v>
      </c>
      <c r="AO25" s="181">
        <v>7384</v>
      </c>
      <c r="AP25" s="163">
        <v>16</v>
      </c>
      <c r="AQ25" s="170">
        <v>7.3</v>
      </c>
      <c r="AR25" s="155">
        <v>374</v>
      </c>
      <c r="AS25" s="181">
        <v>5125</v>
      </c>
      <c r="AT25" s="163">
        <v>16</v>
      </c>
      <c r="AU25" s="170">
        <v>5.63</v>
      </c>
      <c r="AV25" s="155">
        <v>431</v>
      </c>
      <c r="AW25" s="181">
        <v>7651</v>
      </c>
      <c r="AX25" s="163">
        <v>17</v>
      </c>
      <c r="AY25" s="170">
        <v>6.37</v>
      </c>
      <c r="AZ25" s="155">
        <v>459</v>
      </c>
      <c r="BA25" s="181">
        <v>7211</v>
      </c>
      <c r="BB25" s="163">
        <v>16</v>
      </c>
      <c r="BC25" s="170">
        <v>5</v>
      </c>
      <c r="BD25" s="155">
        <v>334</v>
      </c>
      <c r="BE25" s="181">
        <v>6681</v>
      </c>
      <c r="BF25" s="163">
        <v>16</v>
      </c>
      <c r="BG25" s="170">
        <v>5.46</v>
      </c>
      <c r="BH25" s="155">
        <v>462</v>
      </c>
      <c r="BI25" s="181">
        <v>8468</v>
      </c>
      <c r="BJ25" s="163">
        <v>15</v>
      </c>
      <c r="BK25" s="170">
        <v>8.66</v>
      </c>
      <c r="BL25" s="155">
        <v>663.25699999999995</v>
      </c>
      <c r="BM25" s="181">
        <v>8468</v>
      </c>
      <c r="BN25" s="163">
        <v>15</v>
      </c>
      <c r="BO25" s="170">
        <v>8.07</v>
      </c>
      <c r="BP25" s="155">
        <v>677.77700000000004</v>
      </c>
      <c r="BQ25" s="181">
        <v>8395</v>
      </c>
      <c r="BR25" s="151">
        <v>13</v>
      </c>
      <c r="BS25" s="152">
        <v>7.51</v>
      </c>
      <c r="BT25" s="151">
        <v>455.54</v>
      </c>
      <c r="BU25" s="186">
        <v>6066</v>
      </c>
      <c r="BV25" s="151">
        <v>14</v>
      </c>
      <c r="BW25" s="152">
        <v>7.09</v>
      </c>
      <c r="BX25" s="151">
        <v>462.08100000000002</v>
      </c>
      <c r="BY25" s="186">
        <v>6517</v>
      </c>
      <c r="BZ25" s="151">
        <v>11</v>
      </c>
      <c r="CA25" s="152">
        <v>6.59</v>
      </c>
      <c r="CB25" s="151">
        <v>324.67500000000001</v>
      </c>
      <c r="CC25" s="186">
        <v>4927</v>
      </c>
      <c r="CD25" s="198">
        <v>6</v>
      </c>
      <c r="CE25" s="202">
        <v>4.75</v>
      </c>
      <c r="CF25" s="198">
        <v>314.60399999999998</v>
      </c>
      <c r="CG25" s="206">
        <v>6623</v>
      </c>
      <c r="CH25" s="210">
        <v>8</v>
      </c>
      <c r="CI25" s="214">
        <v>6.89</v>
      </c>
      <c r="CJ25" s="219">
        <v>401.52199999999999</v>
      </c>
      <c r="CK25" s="222">
        <v>5828</v>
      </c>
      <c r="CL25" s="225">
        <v>8</v>
      </c>
      <c r="CM25" s="214">
        <v>4.5999999999999996</v>
      </c>
      <c r="CN25" s="219">
        <v>250.72900000000001</v>
      </c>
      <c r="CO25" s="229">
        <v>5451</v>
      </c>
      <c r="CP25" s="210">
        <v>4</v>
      </c>
      <c r="CQ25" s="214">
        <v>3.74</v>
      </c>
      <c r="CR25" s="219">
        <v>184.03</v>
      </c>
      <c r="CS25" s="234">
        <v>4921</v>
      </c>
      <c r="CT25" s="210">
        <v>5</v>
      </c>
      <c r="CU25" s="214">
        <v>3.99</v>
      </c>
      <c r="CV25" s="219">
        <v>236.45</v>
      </c>
      <c r="CW25" s="234">
        <v>5924</v>
      </c>
      <c r="CX25" s="210">
        <v>5</v>
      </c>
      <c r="CY25" s="214">
        <v>5.6</v>
      </c>
      <c r="CZ25" s="219">
        <v>306.06099999999998</v>
      </c>
      <c r="DA25" s="234">
        <v>5465</v>
      </c>
    </row>
    <row r="26" spans="1:105" ht="18" customHeight="1">
      <c r="A26" s="158" t="s">
        <v>325</v>
      </c>
      <c r="B26" s="163">
        <v>4</v>
      </c>
      <c r="C26" s="170">
        <v>3.31</v>
      </c>
      <c r="D26" s="155">
        <v>230</v>
      </c>
      <c r="E26" s="181">
        <v>6958</v>
      </c>
      <c r="F26" s="163">
        <v>2</v>
      </c>
      <c r="G26" s="170">
        <v>2.4500000000000002</v>
      </c>
      <c r="H26" s="155">
        <v>119</v>
      </c>
      <c r="I26" s="181">
        <v>4835</v>
      </c>
      <c r="J26" s="163">
        <v>5</v>
      </c>
      <c r="K26" s="170">
        <v>1.95</v>
      </c>
      <c r="L26" s="155">
        <v>161</v>
      </c>
      <c r="M26" s="181">
        <v>8245</v>
      </c>
      <c r="N26" s="163">
        <v>3</v>
      </c>
      <c r="O26" s="170">
        <v>3.13</v>
      </c>
      <c r="P26" s="155">
        <v>178</v>
      </c>
      <c r="Q26" s="181">
        <v>5680</v>
      </c>
      <c r="R26" s="163">
        <v>5</v>
      </c>
      <c r="S26" s="170">
        <v>2.66</v>
      </c>
      <c r="T26" s="155">
        <v>99</v>
      </c>
      <c r="U26" s="181">
        <v>3724</v>
      </c>
      <c r="V26" s="163">
        <v>4</v>
      </c>
      <c r="W26" s="170">
        <v>3.04</v>
      </c>
      <c r="X26" s="155">
        <v>152</v>
      </c>
      <c r="Y26" s="181">
        <v>5012</v>
      </c>
      <c r="Z26" s="163">
        <v>4</v>
      </c>
      <c r="AA26" s="170">
        <v>2.54</v>
      </c>
      <c r="AB26" s="155">
        <v>162</v>
      </c>
      <c r="AC26" s="181">
        <v>6396</v>
      </c>
      <c r="AD26" s="163">
        <v>3</v>
      </c>
      <c r="AE26" s="170">
        <v>0.84</v>
      </c>
      <c r="AF26" s="155">
        <v>68</v>
      </c>
      <c r="AG26" s="181">
        <v>8066</v>
      </c>
      <c r="AH26" s="163">
        <v>3</v>
      </c>
      <c r="AI26" s="170">
        <v>0.96</v>
      </c>
      <c r="AJ26" s="155">
        <v>92</v>
      </c>
      <c r="AK26" s="181">
        <v>9590</v>
      </c>
      <c r="AL26" s="163">
        <v>3</v>
      </c>
      <c r="AM26" s="170">
        <v>1.05</v>
      </c>
      <c r="AN26" s="155">
        <v>94</v>
      </c>
      <c r="AO26" s="181">
        <v>8973</v>
      </c>
      <c r="AP26" s="163">
        <v>2</v>
      </c>
      <c r="AQ26" s="170">
        <v>0.18</v>
      </c>
      <c r="AR26" s="155">
        <v>45</v>
      </c>
      <c r="AS26" s="181">
        <v>0</v>
      </c>
      <c r="AT26" s="163">
        <v>2</v>
      </c>
      <c r="AU26" s="170">
        <v>0</v>
      </c>
      <c r="AV26" s="155">
        <v>554</v>
      </c>
      <c r="AW26" s="181">
        <v>0</v>
      </c>
      <c r="AX26" s="163">
        <v>2</v>
      </c>
      <c r="AY26" s="170">
        <v>0.73</v>
      </c>
      <c r="AZ26" s="155">
        <v>62</v>
      </c>
      <c r="BA26" s="181">
        <v>8457</v>
      </c>
      <c r="BB26" s="163">
        <v>1</v>
      </c>
      <c r="BC26" s="170">
        <v>0</v>
      </c>
      <c r="BD26" s="155">
        <v>19</v>
      </c>
      <c r="BE26" s="181">
        <v>0</v>
      </c>
      <c r="BF26" s="163">
        <v>1</v>
      </c>
      <c r="BG26" s="170">
        <v>0</v>
      </c>
      <c r="BH26" s="155">
        <v>19</v>
      </c>
      <c r="BI26" s="181" t="s">
        <v>47</v>
      </c>
      <c r="BJ26" s="163">
        <v>1</v>
      </c>
      <c r="BK26" s="170">
        <v>0.43</v>
      </c>
      <c r="BL26" s="155">
        <v>37.255000000000003</v>
      </c>
      <c r="BM26" s="181" t="s">
        <v>47</v>
      </c>
      <c r="BN26" s="163">
        <v>1</v>
      </c>
      <c r="BO26" s="170">
        <v>0.2</v>
      </c>
      <c r="BP26" s="155">
        <v>18.074000000000002</v>
      </c>
      <c r="BQ26" s="181">
        <v>9037</v>
      </c>
      <c r="BR26" s="151">
        <v>1</v>
      </c>
      <c r="BS26" s="152">
        <v>0.43</v>
      </c>
      <c r="BT26" s="151">
        <v>33.134</v>
      </c>
      <c r="BU26" s="186">
        <v>7706</v>
      </c>
      <c r="BV26" s="151">
        <v>1</v>
      </c>
      <c r="BW26" s="152">
        <v>0.53</v>
      </c>
      <c r="BX26" s="151">
        <v>31.852</v>
      </c>
      <c r="BY26" s="186">
        <v>6010</v>
      </c>
      <c r="BZ26" s="151">
        <v>1</v>
      </c>
      <c r="CA26" s="152">
        <v>0.26</v>
      </c>
      <c r="CB26" s="151">
        <v>9.8450000000000006</v>
      </c>
      <c r="CC26" s="186">
        <v>3787</v>
      </c>
      <c r="CD26" s="199" t="s">
        <v>47</v>
      </c>
      <c r="CE26" s="203" t="s">
        <v>47</v>
      </c>
      <c r="CF26" s="199" t="s">
        <v>47</v>
      </c>
      <c r="CG26" s="207" t="s">
        <v>47</v>
      </c>
      <c r="CH26" s="211" t="s">
        <v>47</v>
      </c>
      <c r="CI26" s="215" t="s">
        <v>47</v>
      </c>
      <c r="CJ26" s="216" t="s">
        <v>47</v>
      </c>
      <c r="CK26" s="222" t="s">
        <v>47</v>
      </c>
      <c r="CL26" s="226" t="s">
        <v>47</v>
      </c>
      <c r="CM26" s="215" t="s">
        <v>47</v>
      </c>
      <c r="CN26" s="216" t="s">
        <v>47</v>
      </c>
      <c r="CO26" s="230" t="s">
        <v>47</v>
      </c>
      <c r="CP26" s="211" t="s">
        <v>47</v>
      </c>
      <c r="CQ26" s="215" t="s">
        <v>47</v>
      </c>
      <c r="CR26" s="216" t="s">
        <v>47</v>
      </c>
      <c r="CS26" s="222" t="s">
        <v>47</v>
      </c>
      <c r="CT26" s="211" t="s">
        <v>47</v>
      </c>
      <c r="CU26" s="215" t="s">
        <v>47</v>
      </c>
      <c r="CV26" s="216" t="s">
        <v>47</v>
      </c>
      <c r="CW26" s="222" t="s">
        <v>47</v>
      </c>
      <c r="CX26" s="211" t="s">
        <v>47</v>
      </c>
      <c r="CY26" s="215" t="s">
        <v>47</v>
      </c>
      <c r="CZ26" s="216" t="s">
        <v>47</v>
      </c>
      <c r="DA26" s="222" t="s">
        <v>47</v>
      </c>
    </row>
    <row r="27" spans="1:105" ht="18" customHeight="1">
      <c r="A27" s="158" t="s">
        <v>89</v>
      </c>
      <c r="B27" s="163">
        <v>8</v>
      </c>
      <c r="C27" s="170">
        <v>7.02</v>
      </c>
      <c r="D27" s="155">
        <v>376</v>
      </c>
      <c r="E27" s="181">
        <v>5346</v>
      </c>
      <c r="F27" s="163">
        <v>6</v>
      </c>
      <c r="G27" s="170">
        <v>4.78</v>
      </c>
      <c r="H27" s="155">
        <v>253</v>
      </c>
      <c r="I27" s="181">
        <v>5287</v>
      </c>
      <c r="J27" s="163">
        <v>9</v>
      </c>
      <c r="K27" s="170">
        <v>4.1399999999999997</v>
      </c>
      <c r="L27" s="155">
        <v>360</v>
      </c>
      <c r="M27" s="181">
        <v>8694</v>
      </c>
      <c r="N27" s="163">
        <v>6</v>
      </c>
      <c r="O27" s="170">
        <v>4.26</v>
      </c>
      <c r="P27" s="155">
        <v>168</v>
      </c>
      <c r="Q27" s="181">
        <v>3950</v>
      </c>
      <c r="R27" s="163">
        <v>6</v>
      </c>
      <c r="S27" s="170">
        <v>3.48</v>
      </c>
      <c r="T27" s="155">
        <v>231</v>
      </c>
      <c r="U27" s="181">
        <v>6638</v>
      </c>
      <c r="V27" s="163">
        <v>6</v>
      </c>
      <c r="W27" s="170">
        <v>2.84</v>
      </c>
      <c r="X27" s="155">
        <v>177</v>
      </c>
      <c r="Y27" s="181">
        <v>6228</v>
      </c>
      <c r="Z27" s="163">
        <v>7</v>
      </c>
      <c r="AA27" s="170">
        <v>3.29</v>
      </c>
      <c r="AB27" s="155">
        <v>369</v>
      </c>
      <c r="AC27" s="181">
        <v>11228</v>
      </c>
      <c r="AD27" s="163">
        <v>6</v>
      </c>
      <c r="AE27" s="170">
        <v>2.78</v>
      </c>
      <c r="AF27" s="155">
        <v>190</v>
      </c>
      <c r="AG27" s="181">
        <v>6835</v>
      </c>
      <c r="AH27" s="163">
        <v>6</v>
      </c>
      <c r="AI27" s="170">
        <v>2.84</v>
      </c>
      <c r="AJ27" s="155">
        <v>188</v>
      </c>
      <c r="AK27" s="181">
        <v>6604</v>
      </c>
      <c r="AL27" s="163">
        <v>5</v>
      </c>
      <c r="AM27" s="170">
        <v>2.14</v>
      </c>
      <c r="AN27" s="155">
        <v>192</v>
      </c>
      <c r="AO27" s="181">
        <v>8977</v>
      </c>
      <c r="AP27" s="163">
        <v>4</v>
      </c>
      <c r="AQ27" s="170">
        <v>2.99</v>
      </c>
      <c r="AR27" s="155">
        <v>128</v>
      </c>
      <c r="AS27" s="181">
        <v>4277</v>
      </c>
      <c r="AT27" s="163">
        <v>4</v>
      </c>
      <c r="AU27" s="170">
        <v>2.2799999999999998</v>
      </c>
      <c r="AV27" s="155">
        <v>199</v>
      </c>
      <c r="AW27" s="181">
        <v>8736</v>
      </c>
      <c r="AX27" s="163">
        <v>3</v>
      </c>
      <c r="AY27" s="170">
        <v>1.8199999999999998</v>
      </c>
      <c r="AZ27" s="155">
        <v>180</v>
      </c>
      <c r="BA27" s="181">
        <v>9939</v>
      </c>
      <c r="BB27" s="163">
        <v>3</v>
      </c>
      <c r="BC27" s="170">
        <v>2.67</v>
      </c>
      <c r="BD27" s="155">
        <v>107</v>
      </c>
      <c r="BE27" s="181">
        <v>4004</v>
      </c>
      <c r="BF27" s="163">
        <v>3</v>
      </c>
      <c r="BG27" s="170">
        <v>1.9300000000000002</v>
      </c>
      <c r="BH27" s="155">
        <v>110</v>
      </c>
      <c r="BI27" s="181">
        <v>5728</v>
      </c>
      <c r="BJ27" s="163">
        <v>3</v>
      </c>
      <c r="BK27" s="170">
        <v>2.0299999999999998</v>
      </c>
      <c r="BL27" s="155">
        <v>127.608</v>
      </c>
      <c r="BM27" s="181">
        <v>5728</v>
      </c>
      <c r="BN27" s="163">
        <v>3</v>
      </c>
      <c r="BO27" s="170">
        <v>2.38</v>
      </c>
      <c r="BP27" s="155">
        <v>131.251</v>
      </c>
      <c r="BQ27" s="181">
        <v>5521</v>
      </c>
      <c r="BR27" s="151">
        <v>3</v>
      </c>
      <c r="BS27" s="152">
        <v>2.0499999999999998</v>
      </c>
      <c r="BT27" s="151">
        <v>88.590999999999994</v>
      </c>
      <c r="BU27" s="186">
        <v>4322</v>
      </c>
      <c r="BV27" s="151">
        <v>3</v>
      </c>
      <c r="BW27" s="152">
        <v>1.96</v>
      </c>
      <c r="BX27" s="151">
        <v>88.891000000000005</v>
      </c>
      <c r="BY27" s="186">
        <v>4535</v>
      </c>
      <c r="BZ27" s="151">
        <v>2</v>
      </c>
      <c r="CA27" s="152">
        <v>1.37</v>
      </c>
      <c r="CB27" s="151">
        <v>56.32</v>
      </c>
      <c r="CC27" s="186">
        <v>4111</v>
      </c>
      <c r="CD27" s="198">
        <v>1</v>
      </c>
      <c r="CE27" s="202">
        <v>0.17</v>
      </c>
      <c r="CF27" s="198">
        <v>7.8490000000000002</v>
      </c>
      <c r="CG27" s="206">
        <v>4617</v>
      </c>
      <c r="CH27" s="210">
        <v>1</v>
      </c>
      <c r="CI27" s="214">
        <v>0.39</v>
      </c>
      <c r="CJ27" s="219">
        <v>26.222999999999999</v>
      </c>
      <c r="CK27" s="222">
        <v>6724</v>
      </c>
      <c r="CL27" s="225">
        <v>1</v>
      </c>
      <c r="CM27" s="214">
        <v>0.49</v>
      </c>
      <c r="CN27" s="219">
        <v>23.419</v>
      </c>
      <c r="CO27" s="229">
        <v>4779</v>
      </c>
      <c r="CP27" s="210">
        <v>1</v>
      </c>
      <c r="CQ27" s="214">
        <v>0.36</v>
      </c>
      <c r="CR27" s="219">
        <v>13.988</v>
      </c>
      <c r="CS27" s="234">
        <v>3886</v>
      </c>
      <c r="CT27" s="210">
        <v>1</v>
      </c>
      <c r="CU27" s="214">
        <v>0.27</v>
      </c>
      <c r="CV27" s="219">
        <v>14.432</v>
      </c>
      <c r="CW27" s="234">
        <v>5285</v>
      </c>
      <c r="CX27" s="210">
        <v>1</v>
      </c>
      <c r="CY27" s="214">
        <v>0.57999999999999996</v>
      </c>
      <c r="CZ27" s="219">
        <v>33.615000000000002</v>
      </c>
      <c r="DA27" s="234">
        <v>5796</v>
      </c>
    </row>
    <row r="28" spans="1:105" ht="18" customHeight="1">
      <c r="A28" s="158" t="s">
        <v>167</v>
      </c>
      <c r="B28" s="163">
        <v>3</v>
      </c>
      <c r="C28" s="170">
        <v>0.82</v>
      </c>
      <c r="D28" s="155">
        <v>68</v>
      </c>
      <c r="E28" s="181">
        <v>8320</v>
      </c>
      <c r="F28" s="164" t="s">
        <v>47</v>
      </c>
      <c r="G28" s="171" t="s">
        <v>47</v>
      </c>
      <c r="H28" s="176" t="s">
        <v>47</v>
      </c>
      <c r="I28" s="181" t="s">
        <v>47</v>
      </c>
      <c r="J28" s="164" t="s">
        <v>47</v>
      </c>
      <c r="K28" s="171" t="s">
        <v>47</v>
      </c>
      <c r="L28" s="176" t="s">
        <v>47</v>
      </c>
      <c r="M28" s="181" t="s">
        <v>47</v>
      </c>
      <c r="N28" s="164" t="s">
        <v>47</v>
      </c>
      <c r="O28" s="171" t="s">
        <v>47</v>
      </c>
      <c r="P28" s="176" t="s">
        <v>47</v>
      </c>
      <c r="Q28" s="181" t="s">
        <v>47</v>
      </c>
      <c r="R28" s="164" t="s">
        <v>47</v>
      </c>
      <c r="S28" s="171" t="s">
        <v>47</v>
      </c>
      <c r="T28" s="176" t="s">
        <v>47</v>
      </c>
      <c r="U28" s="181" t="s">
        <v>47</v>
      </c>
      <c r="V28" s="164" t="s">
        <v>47</v>
      </c>
      <c r="W28" s="171" t="s">
        <v>47</v>
      </c>
      <c r="X28" s="176" t="s">
        <v>47</v>
      </c>
      <c r="Y28" s="181" t="s">
        <v>47</v>
      </c>
      <c r="Z28" s="164" t="s">
        <v>47</v>
      </c>
      <c r="AA28" s="171" t="s">
        <v>47</v>
      </c>
      <c r="AB28" s="176" t="s">
        <v>47</v>
      </c>
      <c r="AC28" s="181" t="s">
        <v>47</v>
      </c>
      <c r="AD28" s="164" t="s">
        <v>47</v>
      </c>
      <c r="AE28" s="171" t="s">
        <v>47</v>
      </c>
      <c r="AF28" s="176" t="s">
        <v>47</v>
      </c>
      <c r="AG28" s="181" t="s">
        <v>47</v>
      </c>
      <c r="AH28" s="164" t="s">
        <v>47</v>
      </c>
      <c r="AI28" s="171" t="s">
        <v>47</v>
      </c>
      <c r="AJ28" s="176" t="s">
        <v>47</v>
      </c>
      <c r="AK28" s="181" t="s">
        <v>47</v>
      </c>
      <c r="AL28" s="164" t="s">
        <v>47</v>
      </c>
      <c r="AM28" s="171" t="s">
        <v>47</v>
      </c>
      <c r="AN28" s="176" t="s">
        <v>47</v>
      </c>
      <c r="AO28" s="181" t="s">
        <v>47</v>
      </c>
      <c r="AP28" s="164" t="s">
        <v>47</v>
      </c>
      <c r="AQ28" s="171" t="s">
        <v>47</v>
      </c>
      <c r="AR28" s="176" t="s">
        <v>47</v>
      </c>
      <c r="AS28" s="181" t="s">
        <v>47</v>
      </c>
      <c r="AT28" s="164" t="s">
        <v>47</v>
      </c>
      <c r="AU28" s="171" t="s">
        <v>47</v>
      </c>
      <c r="AV28" s="176" t="s">
        <v>47</v>
      </c>
      <c r="AW28" s="181" t="s">
        <v>47</v>
      </c>
      <c r="AX28" s="164" t="s">
        <v>47</v>
      </c>
      <c r="AY28" s="171" t="s">
        <v>47</v>
      </c>
      <c r="AZ28" s="176" t="s">
        <v>47</v>
      </c>
      <c r="BA28" s="181" t="s">
        <v>47</v>
      </c>
      <c r="BB28" s="164" t="s">
        <v>47</v>
      </c>
      <c r="BC28" s="171" t="s">
        <v>47</v>
      </c>
      <c r="BD28" s="176" t="s">
        <v>47</v>
      </c>
      <c r="BE28" s="181" t="s">
        <v>47</v>
      </c>
      <c r="BF28" s="164" t="s">
        <v>47</v>
      </c>
      <c r="BG28" s="171" t="s">
        <v>47</v>
      </c>
      <c r="BH28" s="176" t="s">
        <v>47</v>
      </c>
      <c r="BI28" s="181" t="s">
        <v>47</v>
      </c>
      <c r="BJ28" s="164" t="s">
        <v>47</v>
      </c>
      <c r="BK28" s="171" t="s">
        <v>47</v>
      </c>
      <c r="BL28" s="176" t="s">
        <v>47</v>
      </c>
      <c r="BM28" s="181" t="s">
        <v>47</v>
      </c>
      <c r="BN28" s="164" t="s">
        <v>47</v>
      </c>
      <c r="BO28" s="171" t="s">
        <v>47</v>
      </c>
      <c r="BP28" s="176" t="s">
        <v>47</v>
      </c>
      <c r="BQ28" s="181" t="s">
        <v>47</v>
      </c>
      <c r="BR28" s="193" t="s">
        <v>47</v>
      </c>
      <c r="BS28" s="196" t="s">
        <v>47</v>
      </c>
      <c r="BT28" s="193" t="s">
        <v>47</v>
      </c>
      <c r="BU28" s="181" t="s">
        <v>47</v>
      </c>
      <c r="BV28" s="193" t="s">
        <v>47</v>
      </c>
      <c r="BW28" s="196" t="s">
        <v>47</v>
      </c>
      <c r="BX28" s="193" t="s">
        <v>47</v>
      </c>
      <c r="BY28" s="181" t="s">
        <v>47</v>
      </c>
      <c r="BZ28" s="193" t="s">
        <v>47</v>
      </c>
      <c r="CA28" s="196" t="s">
        <v>47</v>
      </c>
      <c r="CB28" s="193" t="s">
        <v>47</v>
      </c>
      <c r="CC28" s="181" t="s">
        <v>47</v>
      </c>
      <c r="CD28" s="199" t="s">
        <v>47</v>
      </c>
      <c r="CE28" s="203" t="s">
        <v>47</v>
      </c>
      <c r="CF28" s="199" t="s">
        <v>47</v>
      </c>
      <c r="CG28" s="207" t="s">
        <v>47</v>
      </c>
      <c r="CH28" s="211" t="s">
        <v>47</v>
      </c>
      <c r="CI28" s="215" t="s">
        <v>47</v>
      </c>
      <c r="CJ28" s="216" t="s">
        <v>47</v>
      </c>
      <c r="CK28" s="222" t="s">
        <v>47</v>
      </c>
      <c r="CL28" s="226" t="s">
        <v>47</v>
      </c>
      <c r="CM28" s="215" t="s">
        <v>47</v>
      </c>
      <c r="CN28" s="216" t="s">
        <v>47</v>
      </c>
      <c r="CO28" s="230" t="s">
        <v>47</v>
      </c>
      <c r="CP28" s="211" t="s">
        <v>47</v>
      </c>
      <c r="CQ28" s="215" t="s">
        <v>47</v>
      </c>
      <c r="CR28" s="216" t="s">
        <v>47</v>
      </c>
      <c r="CS28" s="222" t="s">
        <v>47</v>
      </c>
      <c r="CT28" s="211" t="s">
        <v>47</v>
      </c>
      <c r="CU28" s="215" t="s">
        <v>47</v>
      </c>
      <c r="CV28" s="216" t="s">
        <v>47</v>
      </c>
      <c r="CW28" s="222" t="s">
        <v>47</v>
      </c>
      <c r="CX28" s="211" t="s">
        <v>47</v>
      </c>
      <c r="CY28" s="215" t="s">
        <v>47</v>
      </c>
      <c r="CZ28" s="216" t="s">
        <v>47</v>
      </c>
      <c r="DA28" s="222" t="s">
        <v>47</v>
      </c>
    </row>
    <row r="29" spans="1:105" ht="18" customHeight="1">
      <c r="A29" s="158" t="s">
        <v>327</v>
      </c>
      <c r="B29" s="164" t="s">
        <v>47</v>
      </c>
      <c r="C29" s="171" t="s">
        <v>47</v>
      </c>
      <c r="D29" s="176" t="s">
        <v>47</v>
      </c>
      <c r="E29" s="181" t="s">
        <v>47</v>
      </c>
      <c r="F29" s="164" t="s">
        <v>47</v>
      </c>
      <c r="G29" s="171" t="s">
        <v>47</v>
      </c>
      <c r="H29" s="176" t="s">
        <v>47</v>
      </c>
      <c r="I29" s="181" t="s">
        <v>47</v>
      </c>
      <c r="J29" s="164" t="s">
        <v>47</v>
      </c>
      <c r="K29" s="171" t="s">
        <v>47</v>
      </c>
      <c r="L29" s="176" t="s">
        <v>47</v>
      </c>
      <c r="M29" s="181" t="s">
        <v>47</v>
      </c>
      <c r="N29" s="164" t="s">
        <v>47</v>
      </c>
      <c r="O29" s="171" t="s">
        <v>47</v>
      </c>
      <c r="P29" s="176" t="s">
        <v>47</v>
      </c>
      <c r="Q29" s="181" t="s">
        <v>47</v>
      </c>
      <c r="R29" s="163">
        <v>1</v>
      </c>
      <c r="S29" s="171" t="s">
        <v>140</v>
      </c>
      <c r="T29" s="155">
        <v>12</v>
      </c>
      <c r="U29" s="181" t="s">
        <v>140</v>
      </c>
      <c r="V29" s="164">
        <v>1</v>
      </c>
      <c r="W29" s="171" t="s">
        <v>140</v>
      </c>
      <c r="X29" s="176">
        <v>47</v>
      </c>
      <c r="Y29" s="181" t="s">
        <v>140</v>
      </c>
      <c r="Z29" s="163">
        <v>1</v>
      </c>
      <c r="AA29" s="171" t="s">
        <v>140</v>
      </c>
      <c r="AB29" s="176">
        <v>42</v>
      </c>
      <c r="AC29" s="181" t="s">
        <v>140</v>
      </c>
      <c r="AD29" s="164">
        <v>1</v>
      </c>
      <c r="AE29" s="171" t="s">
        <v>140</v>
      </c>
      <c r="AF29" s="176">
        <v>87</v>
      </c>
      <c r="AG29" s="181" t="s">
        <v>140</v>
      </c>
      <c r="AH29" s="164">
        <v>1</v>
      </c>
      <c r="AI29" s="171" t="s">
        <v>140</v>
      </c>
      <c r="AJ29" s="176">
        <v>297</v>
      </c>
      <c r="AK29" s="181" t="s">
        <v>140</v>
      </c>
      <c r="AL29" s="164">
        <v>1</v>
      </c>
      <c r="AM29" s="171" t="s">
        <v>140</v>
      </c>
      <c r="AN29" s="176">
        <v>42</v>
      </c>
      <c r="AO29" s="181" t="s">
        <v>140</v>
      </c>
      <c r="AP29" s="164">
        <v>1</v>
      </c>
      <c r="AQ29" s="171">
        <v>5</v>
      </c>
      <c r="AR29" s="176">
        <v>249</v>
      </c>
      <c r="AS29" s="181">
        <v>4987</v>
      </c>
      <c r="AT29" s="164">
        <v>1</v>
      </c>
      <c r="AU29" s="171">
        <v>0.46</v>
      </c>
      <c r="AV29" s="176">
        <v>33</v>
      </c>
      <c r="AW29" s="181">
        <v>7193</v>
      </c>
      <c r="AX29" s="164">
        <v>0</v>
      </c>
      <c r="AY29" s="171">
        <v>0</v>
      </c>
      <c r="AZ29" s="176">
        <v>0</v>
      </c>
      <c r="BA29" s="181">
        <v>0</v>
      </c>
      <c r="BB29" s="164">
        <v>0</v>
      </c>
      <c r="BC29" s="171">
        <v>0</v>
      </c>
      <c r="BD29" s="176">
        <v>0</v>
      </c>
      <c r="BE29" s="181">
        <v>0</v>
      </c>
      <c r="BF29" s="164" t="s">
        <v>47</v>
      </c>
      <c r="BG29" s="171" t="s">
        <v>47</v>
      </c>
      <c r="BH29" s="176" t="s">
        <v>47</v>
      </c>
      <c r="BI29" s="181" t="s">
        <v>47</v>
      </c>
      <c r="BJ29" s="164" t="s">
        <v>47</v>
      </c>
      <c r="BK29" s="171" t="s">
        <v>47</v>
      </c>
      <c r="BL29" s="176" t="s">
        <v>47</v>
      </c>
      <c r="BM29" s="181" t="s">
        <v>47</v>
      </c>
      <c r="BN29" s="164" t="s">
        <v>47</v>
      </c>
      <c r="BO29" s="171" t="s">
        <v>47</v>
      </c>
      <c r="BP29" s="176" t="s">
        <v>47</v>
      </c>
      <c r="BQ29" s="181" t="s">
        <v>47</v>
      </c>
      <c r="BR29" s="193" t="s">
        <v>47</v>
      </c>
      <c r="BS29" s="196" t="s">
        <v>47</v>
      </c>
      <c r="BT29" s="193" t="s">
        <v>47</v>
      </c>
      <c r="BU29" s="181" t="s">
        <v>47</v>
      </c>
      <c r="BV29" s="193" t="s">
        <v>47</v>
      </c>
      <c r="BW29" s="196" t="s">
        <v>47</v>
      </c>
      <c r="BX29" s="193" t="s">
        <v>47</v>
      </c>
      <c r="BY29" s="181" t="s">
        <v>47</v>
      </c>
      <c r="BZ29" s="193" t="s">
        <v>47</v>
      </c>
      <c r="CA29" s="196" t="s">
        <v>47</v>
      </c>
      <c r="CB29" s="193" t="s">
        <v>47</v>
      </c>
      <c r="CC29" s="181" t="s">
        <v>47</v>
      </c>
      <c r="CD29" s="199" t="s">
        <v>47</v>
      </c>
      <c r="CE29" s="203" t="s">
        <v>47</v>
      </c>
      <c r="CF29" s="199" t="s">
        <v>47</v>
      </c>
      <c r="CG29" s="207" t="s">
        <v>47</v>
      </c>
      <c r="CH29" s="211" t="s">
        <v>47</v>
      </c>
      <c r="CI29" s="215" t="s">
        <v>47</v>
      </c>
      <c r="CJ29" s="216" t="s">
        <v>47</v>
      </c>
      <c r="CK29" s="222" t="s">
        <v>47</v>
      </c>
      <c r="CL29" s="226" t="s">
        <v>47</v>
      </c>
      <c r="CM29" s="215" t="s">
        <v>47</v>
      </c>
      <c r="CN29" s="216" t="s">
        <v>47</v>
      </c>
      <c r="CO29" s="230" t="s">
        <v>47</v>
      </c>
      <c r="CP29" s="211" t="s">
        <v>47</v>
      </c>
      <c r="CQ29" s="215" t="s">
        <v>47</v>
      </c>
      <c r="CR29" s="216" t="s">
        <v>47</v>
      </c>
      <c r="CS29" s="222" t="s">
        <v>47</v>
      </c>
      <c r="CT29" s="211" t="s">
        <v>47</v>
      </c>
      <c r="CU29" s="215" t="s">
        <v>47</v>
      </c>
      <c r="CV29" s="216" t="s">
        <v>47</v>
      </c>
      <c r="CW29" s="222" t="s">
        <v>47</v>
      </c>
      <c r="CX29" s="211" t="s">
        <v>47</v>
      </c>
      <c r="CY29" s="215" t="s">
        <v>47</v>
      </c>
      <c r="CZ29" s="216" t="s">
        <v>47</v>
      </c>
      <c r="DA29" s="222" t="s">
        <v>47</v>
      </c>
    </row>
    <row r="30" spans="1:105" ht="18" customHeight="1">
      <c r="A30" s="159" t="s">
        <v>328</v>
      </c>
      <c r="B30" s="165" t="s">
        <v>47</v>
      </c>
      <c r="C30" s="172" t="s">
        <v>47</v>
      </c>
      <c r="D30" s="177" t="s">
        <v>47</v>
      </c>
      <c r="E30" s="182" t="s">
        <v>47</v>
      </c>
      <c r="F30" s="165" t="s">
        <v>47</v>
      </c>
      <c r="G30" s="172" t="s">
        <v>47</v>
      </c>
      <c r="H30" s="177" t="s">
        <v>47</v>
      </c>
      <c r="I30" s="182" t="s">
        <v>47</v>
      </c>
      <c r="J30" s="165" t="s">
        <v>47</v>
      </c>
      <c r="K30" s="172" t="s">
        <v>47</v>
      </c>
      <c r="L30" s="177" t="s">
        <v>47</v>
      </c>
      <c r="M30" s="182" t="s">
        <v>47</v>
      </c>
      <c r="N30" s="165" t="s">
        <v>47</v>
      </c>
      <c r="O30" s="172" t="s">
        <v>47</v>
      </c>
      <c r="P30" s="177" t="s">
        <v>47</v>
      </c>
      <c r="Q30" s="182" t="s">
        <v>47</v>
      </c>
      <c r="R30" s="165" t="s">
        <v>47</v>
      </c>
      <c r="S30" s="172" t="s">
        <v>47</v>
      </c>
      <c r="T30" s="177" t="s">
        <v>47</v>
      </c>
      <c r="U30" s="182" t="s">
        <v>47</v>
      </c>
      <c r="V30" s="165" t="s">
        <v>47</v>
      </c>
      <c r="W30" s="172" t="s">
        <v>47</v>
      </c>
      <c r="X30" s="177" t="s">
        <v>47</v>
      </c>
      <c r="Y30" s="182" t="s">
        <v>47</v>
      </c>
      <c r="Z30" s="165">
        <v>6</v>
      </c>
      <c r="AA30" s="172" t="s">
        <v>140</v>
      </c>
      <c r="AB30" s="177">
        <v>576</v>
      </c>
      <c r="AC30" s="182" t="s">
        <v>140</v>
      </c>
      <c r="AD30" s="165">
        <v>10</v>
      </c>
      <c r="AE30" s="172" t="s">
        <v>140</v>
      </c>
      <c r="AF30" s="177">
        <v>452</v>
      </c>
      <c r="AG30" s="182" t="s">
        <v>140</v>
      </c>
      <c r="AH30" s="165">
        <v>8</v>
      </c>
      <c r="AI30" s="172" t="s">
        <v>140</v>
      </c>
      <c r="AJ30" s="177">
        <v>322</v>
      </c>
      <c r="AK30" s="182" t="s">
        <v>140</v>
      </c>
      <c r="AL30" s="165">
        <v>11</v>
      </c>
      <c r="AM30" s="172" t="s">
        <v>140</v>
      </c>
      <c r="AN30" s="177">
        <v>303</v>
      </c>
      <c r="AO30" s="182" t="s">
        <v>140</v>
      </c>
      <c r="AP30" s="165">
        <v>11</v>
      </c>
      <c r="AQ30" s="172" t="s">
        <v>47</v>
      </c>
      <c r="AR30" s="177">
        <v>292</v>
      </c>
      <c r="AS30" s="182" t="s">
        <v>47</v>
      </c>
      <c r="AT30" s="165">
        <v>12</v>
      </c>
      <c r="AU30" s="172" t="s">
        <v>47</v>
      </c>
      <c r="AV30" s="177">
        <v>445</v>
      </c>
      <c r="AW30" s="182" t="s">
        <v>47</v>
      </c>
      <c r="AX30" s="165">
        <v>12</v>
      </c>
      <c r="AY30" s="172" t="s">
        <v>47</v>
      </c>
      <c r="AZ30" s="177">
        <v>371</v>
      </c>
      <c r="BA30" s="182" t="s">
        <v>47</v>
      </c>
      <c r="BB30" s="165">
        <v>7</v>
      </c>
      <c r="BC30" s="172" t="s">
        <v>47</v>
      </c>
      <c r="BD30" s="177">
        <v>226</v>
      </c>
      <c r="BE30" s="182" t="s">
        <v>47</v>
      </c>
      <c r="BF30" s="165">
        <v>9</v>
      </c>
      <c r="BG30" s="172" t="s">
        <v>47</v>
      </c>
      <c r="BH30" s="177">
        <v>284</v>
      </c>
      <c r="BI30" s="182" t="s">
        <v>47</v>
      </c>
      <c r="BJ30" s="165">
        <v>1</v>
      </c>
      <c r="BK30" s="172">
        <v>0.43</v>
      </c>
      <c r="BL30" s="177">
        <v>3.984</v>
      </c>
      <c r="BM30" s="182" t="s">
        <v>47</v>
      </c>
      <c r="BN30" s="165" t="s">
        <v>47</v>
      </c>
      <c r="BO30" s="172" t="s">
        <v>47</v>
      </c>
      <c r="BP30" s="177" t="s">
        <v>47</v>
      </c>
      <c r="BQ30" s="182" t="s">
        <v>47</v>
      </c>
      <c r="BR30" s="165" t="s">
        <v>47</v>
      </c>
      <c r="BS30" s="172" t="s">
        <v>47</v>
      </c>
      <c r="BT30" s="177" t="s">
        <v>47</v>
      </c>
      <c r="BU30" s="182" t="s">
        <v>47</v>
      </c>
      <c r="BV30" s="165" t="s">
        <v>47</v>
      </c>
      <c r="BW30" s="172" t="s">
        <v>47</v>
      </c>
      <c r="BX30" s="177" t="s">
        <v>47</v>
      </c>
      <c r="BY30" s="182" t="s">
        <v>47</v>
      </c>
      <c r="BZ30" s="165" t="s">
        <v>47</v>
      </c>
      <c r="CA30" s="172" t="s">
        <v>47</v>
      </c>
      <c r="CB30" s="177" t="s">
        <v>47</v>
      </c>
      <c r="CC30" s="182" t="s">
        <v>47</v>
      </c>
      <c r="CD30" s="200" t="s">
        <v>47</v>
      </c>
      <c r="CE30" s="204" t="s">
        <v>47</v>
      </c>
      <c r="CF30" s="200" t="s">
        <v>47</v>
      </c>
      <c r="CG30" s="208" t="s">
        <v>47</v>
      </c>
      <c r="CH30" s="212" t="s">
        <v>47</v>
      </c>
      <c r="CI30" s="217" t="s">
        <v>47</v>
      </c>
      <c r="CJ30" s="220" t="s">
        <v>47</v>
      </c>
      <c r="CK30" s="223" t="s">
        <v>47</v>
      </c>
      <c r="CL30" s="227" t="s">
        <v>47</v>
      </c>
      <c r="CM30" s="217" t="s">
        <v>47</v>
      </c>
      <c r="CN30" s="220" t="s">
        <v>47</v>
      </c>
      <c r="CO30" s="231" t="s">
        <v>47</v>
      </c>
      <c r="CP30" s="212" t="s">
        <v>47</v>
      </c>
      <c r="CQ30" s="217" t="s">
        <v>47</v>
      </c>
      <c r="CR30" s="220" t="s">
        <v>47</v>
      </c>
      <c r="CS30" s="223" t="s">
        <v>47</v>
      </c>
      <c r="CT30" s="212" t="s">
        <v>47</v>
      </c>
      <c r="CU30" s="217" t="s">
        <v>47</v>
      </c>
      <c r="CV30" s="220" t="s">
        <v>47</v>
      </c>
      <c r="CW30" s="223" t="s">
        <v>47</v>
      </c>
      <c r="CX30" s="212" t="s">
        <v>47</v>
      </c>
      <c r="CY30" s="217" t="s">
        <v>47</v>
      </c>
      <c r="CZ30" s="220" t="s">
        <v>47</v>
      </c>
      <c r="DA30" s="223" t="s">
        <v>47</v>
      </c>
    </row>
    <row r="31" spans="1:105" ht="17.25" customHeight="1">
      <c r="U31" s="187" t="s">
        <v>191</v>
      </c>
      <c r="AO31" s="187"/>
      <c r="AP31" s="151" t="s">
        <v>332</v>
      </c>
      <c r="AS31" s="187"/>
      <c r="BA31" s="187"/>
      <c r="BE31" s="187"/>
      <c r="BF31" s="187"/>
      <c r="BG31" s="187"/>
      <c r="BH31" s="187"/>
      <c r="BI31" s="187"/>
      <c r="BJ31" s="187"/>
      <c r="BK31" s="187"/>
      <c r="BL31" s="187"/>
      <c r="BM31" s="187"/>
      <c r="CG31" s="187" t="s">
        <v>191</v>
      </c>
      <c r="DA31" s="187" t="s">
        <v>191</v>
      </c>
    </row>
    <row r="32" spans="1:105" ht="13.5">
      <c r="AK32" s="192"/>
      <c r="AO32" s="192"/>
      <c r="AS32" s="192"/>
      <c r="AW32" s="151"/>
      <c r="BA32" s="193"/>
      <c r="BE32" s="193"/>
      <c r="BF32" s="193"/>
      <c r="BG32" s="193"/>
      <c r="BH32" s="193"/>
      <c r="BI32" s="193"/>
      <c r="BJ32" s="193"/>
      <c r="BK32" s="193"/>
      <c r="BL32" s="193"/>
      <c r="BM32" s="195"/>
      <c r="CG32" s="193" t="s">
        <v>192</v>
      </c>
      <c r="DA32" s="193" t="s">
        <v>192</v>
      </c>
    </row>
    <row r="38" spans="2:21" ht="17.25">
      <c r="B38" s="166"/>
      <c r="C38" s="173"/>
      <c r="D38" s="167"/>
      <c r="E38" s="183"/>
      <c r="F38" s="167"/>
      <c r="G38" s="167"/>
      <c r="H38" s="167"/>
      <c r="I38" s="185"/>
      <c r="J38" s="167"/>
      <c r="K38" s="173"/>
      <c r="L38" s="167"/>
      <c r="M38" s="185"/>
      <c r="N38" s="167"/>
      <c r="O38" s="167"/>
      <c r="P38" s="167"/>
      <c r="Q38" s="185"/>
      <c r="R38" s="167"/>
      <c r="S38" s="167"/>
      <c r="T38" s="167"/>
      <c r="U38" s="185"/>
    </row>
  </sheetData>
  <mergeCells count="17">
    <mergeCell ref="CX4:DA4"/>
    <mergeCell ref="A4:A5"/>
    <mergeCell ref="A2:DA2"/>
    <mergeCell ref="AT4:AW4"/>
    <mergeCell ref="AX4:BA4"/>
    <mergeCell ref="BB4:BE4"/>
    <mergeCell ref="BF4:BI4"/>
    <mergeCell ref="BJ4:BM4"/>
    <mergeCell ref="BN4:BQ4"/>
    <mergeCell ref="BR4:BU4"/>
    <mergeCell ref="BV4:BY4"/>
    <mergeCell ref="BZ4:CC4"/>
    <mergeCell ref="CD4:CG4"/>
    <mergeCell ref="CH4:CK4"/>
    <mergeCell ref="CL4:CO4"/>
    <mergeCell ref="CP4:CS4"/>
    <mergeCell ref="CT4:CW4"/>
  </mergeCells>
  <phoneticPr fontId="6"/>
  <printOptions horizontalCentered="1" verticalCentered="1"/>
  <pageMargins left="0.78740157480314965" right="0.59055118110236227" top="0.59055118110236227" bottom="0.59055118110236227" header="0" footer="0"/>
  <pageSetup paperSize="9" scale="80" orientation="landscape" verticalDpi="400" r:id="rId1"/>
  <headerFooter alignWithMargins="0"/>
  <colBreaks count="1" manualBreakCount="1">
    <brk id="105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85"/>
  <sheetViews>
    <sheetView showGridLines="0" view="pageBreakPreview" topLeftCell="A57" zoomScaleSheetLayoutView="100" workbookViewId="0">
      <selection activeCell="T10" sqref="T10"/>
    </sheetView>
  </sheetViews>
  <sheetFormatPr defaultColWidth="10" defaultRowHeight="12"/>
  <cols>
    <col min="1" max="1" width="9.25" style="235" customWidth="1"/>
    <col min="2" max="2" width="6.5" style="235" customWidth="1"/>
    <col min="3" max="3" width="7.5" style="235" customWidth="1"/>
    <col min="4" max="4" width="6.5" style="235" customWidth="1"/>
    <col min="5" max="5" width="7.125" style="235" customWidth="1"/>
    <col min="6" max="6" width="6.5" style="235" customWidth="1"/>
    <col min="7" max="7" width="7.125" style="235" customWidth="1"/>
    <col min="8" max="8" width="6.5" style="235" customWidth="1"/>
    <col min="9" max="9" width="7.125" style="235" customWidth="1"/>
    <col min="10" max="10" width="6.5" style="235" customWidth="1"/>
    <col min="11" max="11" width="7.125" style="235" customWidth="1"/>
    <col min="12" max="12" width="6.5" style="235" customWidth="1"/>
    <col min="13" max="13" width="7.125" style="235" customWidth="1"/>
    <col min="14" max="16384" width="10" style="235"/>
  </cols>
  <sheetData>
    <row r="2" spans="1:13" ht="17.25">
      <c r="A2" s="166" t="s">
        <v>333</v>
      </c>
    </row>
    <row r="3" spans="1:13" ht="22.5" customHeight="1"/>
    <row r="4" spans="1:13" ht="17.25">
      <c r="A4" s="713" t="s">
        <v>168</v>
      </c>
      <c r="B4" s="713"/>
      <c r="C4" s="713"/>
      <c r="D4" s="713"/>
      <c r="E4" s="713"/>
      <c r="F4" s="713"/>
      <c r="G4" s="713"/>
      <c r="H4" s="713"/>
      <c r="I4" s="713"/>
      <c r="J4" s="713"/>
      <c r="K4" s="713"/>
      <c r="L4" s="713"/>
      <c r="M4" s="713"/>
    </row>
    <row r="5" spans="1:13" ht="17.25">
      <c r="A5" s="236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</row>
    <row r="6" spans="1:13" ht="18" customHeight="1">
      <c r="A6" s="237"/>
      <c r="B6" s="237"/>
      <c r="C6" s="237"/>
      <c r="D6" s="237"/>
      <c r="E6" s="237"/>
      <c r="F6" s="237"/>
      <c r="G6" s="237"/>
      <c r="H6" s="237"/>
      <c r="I6" s="237"/>
      <c r="J6" s="237"/>
      <c r="K6" s="277"/>
      <c r="L6" s="277"/>
      <c r="M6" s="277" t="s">
        <v>334</v>
      </c>
    </row>
    <row r="7" spans="1:13" ht="18.75" customHeight="1">
      <c r="A7" s="710" t="s">
        <v>336</v>
      </c>
      <c r="B7" s="252" t="s">
        <v>337</v>
      </c>
      <c r="C7" s="263"/>
      <c r="D7" s="252" t="s">
        <v>339</v>
      </c>
      <c r="E7" s="263"/>
      <c r="F7" s="252" t="s">
        <v>340</v>
      </c>
      <c r="G7" s="263"/>
      <c r="H7" s="252" t="s">
        <v>128</v>
      </c>
      <c r="I7" s="263"/>
      <c r="J7" s="252" t="s">
        <v>243</v>
      </c>
      <c r="K7" s="263"/>
      <c r="L7" s="252" t="s">
        <v>230</v>
      </c>
      <c r="M7" s="263"/>
    </row>
    <row r="8" spans="1:13" ht="24">
      <c r="A8" s="711"/>
      <c r="B8" s="253" t="s">
        <v>341</v>
      </c>
      <c r="C8" s="253" t="s">
        <v>343</v>
      </c>
      <c r="D8" s="253" t="s">
        <v>341</v>
      </c>
      <c r="E8" s="253" t="s">
        <v>343</v>
      </c>
      <c r="F8" s="253" t="s">
        <v>341</v>
      </c>
      <c r="G8" s="253" t="s">
        <v>343</v>
      </c>
      <c r="H8" s="253" t="s">
        <v>341</v>
      </c>
      <c r="I8" s="253" t="s">
        <v>343</v>
      </c>
      <c r="J8" s="253" t="s">
        <v>341</v>
      </c>
      <c r="K8" s="253" t="s">
        <v>343</v>
      </c>
      <c r="L8" s="253" t="s">
        <v>341</v>
      </c>
      <c r="M8" s="253" t="s">
        <v>343</v>
      </c>
    </row>
    <row r="9" spans="1:13" hidden="1">
      <c r="A9" s="239" t="s">
        <v>345</v>
      </c>
      <c r="B9" s="85">
        <v>30</v>
      </c>
      <c r="C9" s="95">
        <v>648</v>
      </c>
      <c r="D9" s="95">
        <v>1</v>
      </c>
      <c r="E9" s="95">
        <v>12</v>
      </c>
      <c r="F9" s="95">
        <v>1</v>
      </c>
      <c r="G9" s="95">
        <v>16</v>
      </c>
      <c r="H9" s="95">
        <v>1</v>
      </c>
      <c r="I9" s="95">
        <v>35</v>
      </c>
      <c r="J9" s="95">
        <v>1</v>
      </c>
      <c r="K9" s="95">
        <v>8</v>
      </c>
      <c r="L9" s="95">
        <v>1</v>
      </c>
      <c r="M9" s="285">
        <v>22</v>
      </c>
    </row>
    <row r="10" spans="1:13" hidden="1">
      <c r="A10" s="239">
        <v>5</v>
      </c>
      <c r="B10" s="85">
        <v>26</v>
      </c>
      <c r="C10" s="95">
        <v>625</v>
      </c>
      <c r="D10" s="95">
        <v>0</v>
      </c>
      <c r="E10" s="95">
        <v>8</v>
      </c>
      <c r="F10" s="95">
        <v>1</v>
      </c>
      <c r="G10" s="95">
        <v>14</v>
      </c>
      <c r="H10" s="95">
        <v>1</v>
      </c>
      <c r="I10" s="95">
        <v>37</v>
      </c>
      <c r="J10" s="95">
        <v>1</v>
      </c>
      <c r="K10" s="95">
        <v>8</v>
      </c>
      <c r="L10" s="95">
        <v>1</v>
      </c>
      <c r="M10" s="285">
        <v>22</v>
      </c>
    </row>
    <row r="11" spans="1:13" hidden="1">
      <c r="A11" s="239">
        <v>6</v>
      </c>
      <c r="B11" s="85">
        <v>28</v>
      </c>
      <c r="C11" s="95">
        <v>589</v>
      </c>
      <c r="D11" s="95">
        <v>0</v>
      </c>
      <c r="E11" s="95">
        <v>8</v>
      </c>
      <c r="F11" s="95">
        <v>1</v>
      </c>
      <c r="G11" s="95">
        <v>13</v>
      </c>
      <c r="H11" s="95">
        <v>1</v>
      </c>
      <c r="I11" s="95">
        <v>33</v>
      </c>
      <c r="J11" s="95">
        <v>1</v>
      </c>
      <c r="K11" s="95">
        <v>8</v>
      </c>
      <c r="L11" s="95">
        <v>1</v>
      </c>
      <c r="M11" s="285">
        <v>23</v>
      </c>
    </row>
    <row r="12" spans="1:13" hidden="1">
      <c r="A12" s="239">
        <v>7</v>
      </c>
      <c r="B12" s="85">
        <v>29</v>
      </c>
      <c r="C12" s="95">
        <v>632</v>
      </c>
      <c r="D12" s="95">
        <v>1</v>
      </c>
      <c r="E12" s="95">
        <v>42</v>
      </c>
      <c r="F12" s="95">
        <v>1</v>
      </c>
      <c r="G12" s="95">
        <v>14</v>
      </c>
      <c r="H12" s="95">
        <v>2</v>
      </c>
      <c r="I12" s="95">
        <v>46</v>
      </c>
      <c r="J12" s="95">
        <v>1</v>
      </c>
      <c r="K12" s="95">
        <v>8</v>
      </c>
      <c r="L12" s="95">
        <v>0</v>
      </c>
      <c r="M12" s="285">
        <v>16</v>
      </c>
    </row>
    <row r="13" spans="1:13" hidden="1">
      <c r="A13" s="240" t="s">
        <v>346</v>
      </c>
      <c r="B13" s="254">
        <v>28</v>
      </c>
      <c r="C13" s="264">
        <v>625</v>
      </c>
      <c r="D13" s="264">
        <v>1</v>
      </c>
      <c r="E13" s="264">
        <v>41</v>
      </c>
      <c r="F13" s="264">
        <v>1</v>
      </c>
      <c r="G13" s="264">
        <v>20</v>
      </c>
      <c r="H13" s="264">
        <v>1</v>
      </c>
      <c r="I13" s="264">
        <v>41</v>
      </c>
      <c r="J13" s="264">
        <v>1</v>
      </c>
      <c r="K13" s="264">
        <v>8</v>
      </c>
      <c r="L13" s="264">
        <v>1</v>
      </c>
      <c r="M13" s="286">
        <v>18</v>
      </c>
    </row>
    <row r="14" spans="1:13" hidden="1">
      <c r="A14" s="240" t="s">
        <v>268</v>
      </c>
      <c r="B14" s="255">
        <v>27</v>
      </c>
      <c r="C14" s="265">
        <v>577</v>
      </c>
      <c r="D14" s="265">
        <v>1</v>
      </c>
      <c r="E14" s="265">
        <v>32</v>
      </c>
      <c r="F14" s="265">
        <v>1</v>
      </c>
      <c r="G14" s="265">
        <v>15</v>
      </c>
      <c r="H14" s="265">
        <v>1</v>
      </c>
      <c r="I14" s="265">
        <v>42</v>
      </c>
      <c r="J14" s="265">
        <v>1</v>
      </c>
      <c r="K14" s="265">
        <v>8</v>
      </c>
      <c r="L14" s="265">
        <v>0</v>
      </c>
      <c r="M14" s="287">
        <v>11</v>
      </c>
    </row>
    <row r="15" spans="1:13" ht="21" hidden="1" customHeight="1">
      <c r="A15" s="241" t="s">
        <v>347</v>
      </c>
      <c r="B15" s="256">
        <v>24</v>
      </c>
      <c r="C15" s="266">
        <v>504</v>
      </c>
      <c r="D15" s="266">
        <v>1</v>
      </c>
      <c r="E15" s="266">
        <v>18</v>
      </c>
      <c r="F15" s="266">
        <v>1</v>
      </c>
      <c r="G15" s="266">
        <v>10</v>
      </c>
      <c r="H15" s="266">
        <v>1</v>
      </c>
      <c r="I15" s="266">
        <v>30</v>
      </c>
      <c r="J15" s="266">
        <v>0</v>
      </c>
      <c r="K15" s="266">
        <v>6</v>
      </c>
      <c r="L15" s="266">
        <v>0</v>
      </c>
      <c r="M15" s="288">
        <v>9</v>
      </c>
    </row>
    <row r="16" spans="1:13" ht="21" hidden="1" customHeight="1">
      <c r="A16" s="239" t="s">
        <v>349</v>
      </c>
      <c r="B16" s="85">
        <v>20</v>
      </c>
      <c r="C16" s="95">
        <v>421</v>
      </c>
      <c r="D16" s="95">
        <v>1</v>
      </c>
      <c r="E16" s="95">
        <v>18</v>
      </c>
      <c r="F16" s="95">
        <v>1</v>
      </c>
      <c r="G16" s="95">
        <v>10</v>
      </c>
      <c r="H16" s="95">
        <v>1</v>
      </c>
      <c r="I16" s="95">
        <v>25</v>
      </c>
      <c r="J16" s="95">
        <v>0</v>
      </c>
      <c r="K16" s="95">
        <v>6</v>
      </c>
      <c r="L16" s="95">
        <v>0</v>
      </c>
      <c r="M16" s="285">
        <v>7</v>
      </c>
    </row>
    <row r="17" spans="1:13" ht="21" hidden="1" customHeight="1">
      <c r="A17" s="239" t="s">
        <v>228</v>
      </c>
      <c r="B17" s="85">
        <v>21</v>
      </c>
      <c r="C17" s="95">
        <v>511</v>
      </c>
      <c r="D17" s="95">
        <v>1</v>
      </c>
      <c r="E17" s="95">
        <v>15</v>
      </c>
      <c r="F17" s="95">
        <v>1</v>
      </c>
      <c r="G17" s="95">
        <v>20</v>
      </c>
      <c r="H17" s="95">
        <v>1</v>
      </c>
      <c r="I17" s="95">
        <v>27</v>
      </c>
      <c r="J17" s="95">
        <v>0</v>
      </c>
      <c r="K17" s="95">
        <v>5</v>
      </c>
      <c r="L17" s="95">
        <v>0</v>
      </c>
      <c r="M17" s="285">
        <v>0</v>
      </c>
    </row>
    <row r="18" spans="1:13" ht="21" hidden="1" customHeight="1">
      <c r="A18" s="239" t="s">
        <v>351</v>
      </c>
      <c r="B18" s="85">
        <v>21</v>
      </c>
      <c r="C18" s="95">
        <v>503</v>
      </c>
      <c r="D18" s="95">
        <v>1</v>
      </c>
      <c r="E18" s="95">
        <v>16</v>
      </c>
      <c r="F18" s="95">
        <v>1</v>
      </c>
      <c r="G18" s="95">
        <v>20</v>
      </c>
      <c r="H18" s="95">
        <v>1</v>
      </c>
      <c r="I18" s="95">
        <v>25</v>
      </c>
      <c r="J18" s="95">
        <v>0</v>
      </c>
      <c r="K18" s="95">
        <v>5</v>
      </c>
      <c r="L18" s="95">
        <v>0</v>
      </c>
      <c r="M18" s="285">
        <v>3</v>
      </c>
    </row>
    <row r="19" spans="1:13" ht="21" hidden="1" customHeight="1">
      <c r="A19" s="239">
        <v>14</v>
      </c>
      <c r="B19" s="85">
        <v>18</v>
      </c>
      <c r="C19" s="95">
        <v>428</v>
      </c>
      <c r="D19" s="95">
        <v>1</v>
      </c>
      <c r="E19" s="95">
        <v>22</v>
      </c>
      <c r="F19" s="95">
        <v>1</v>
      </c>
      <c r="G19" s="95">
        <v>30</v>
      </c>
      <c r="H19" s="95">
        <v>1</v>
      </c>
      <c r="I19" s="95">
        <v>26</v>
      </c>
      <c r="J19" s="95">
        <v>0</v>
      </c>
      <c r="K19" s="95">
        <v>5</v>
      </c>
      <c r="L19" s="95">
        <v>0</v>
      </c>
      <c r="M19" s="285">
        <v>2</v>
      </c>
    </row>
    <row r="20" spans="1:13" ht="21" hidden="1" customHeight="1">
      <c r="A20" s="242" t="s">
        <v>352</v>
      </c>
      <c r="B20" s="257">
        <v>21</v>
      </c>
      <c r="C20" s="267">
        <v>466</v>
      </c>
      <c r="D20" s="267">
        <v>1</v>
      </c>
      <c r="E20" s="267">
        <v>21</v>
      </c>
      <c r="F20" s="267">
        <v>2</v>
      </c>
      <c r="G20" s="267">
        <v>38</v>
      </c>
      <c r="H20" s="267">
        <v>1</v>
      </c>
      <c r="I20" s="267">
        <v>26</v>
      </c>
      <c r="J20" s="267">
        <v>0</v>
      </c>
      <c r="K20" s="267">
        <v>5</v>
      </c>
      <c r="L20" s="267">
        <v>0</v>
      </c>
      <c r="M20" s="289">
        <v>3</v>
      </c>
    </row>
    <row r="21" spans="1:13" ht="21" hidden="1" customHeight="1">
      <c r="A21" s="239">
        <v>16</v>
      </c>
      <c r="B21" s="85">
        <v>22</v>
      </c>
      <c r="C21" s="95">
        <v>484</v>
      </c>
      <c r="D21" s="95">
        <v>1</v>
      </c>
      <c r="E21" s="95">
        <v>21</v>
      </c>
      <c r="F21" s="95">
        <v>2</v>
      </c>
      <c r="G21" s="95">
        <v>38</v>
      </c>
      <c r="H21" s="95">
        <v>1</v>
      </c>
      <c r="I21" s="95">
        <v>23</v>
      </c>
      <c r="J21" s="95">
        <v>0</v>
      </c>
      <c r="K21" s="95">
        <v>5</v>
      </c>
      <c r="L21" s="95">
        <v>0</v>
      </c>
      <c r="M21" s="285">
        <v>3</v>
      </c>
    </row>
    <row r="22" spans="1:13" ht="21" hidden="1" customHeight="1">
      <c r="A22" s="239">
        <v>17</v>
      </c>
      <c r="B22" s="85">
        <v>20</v>
      </c>
      <c r="C22" s="95">
        <v>434</v>
      </c>
      <c r="D22" s="95">
        <v>1</v>
      </c>
      <c r="E22" s="95">
        <v>18</v>
      </c>
      <c r="F22" s="95">
        <v>3</v>
      </c>
      <c r="G22" s="95">
        <v>72</v>
      </c>
      <c r="H22" s="95">
        <v>1</v>
      </c>
      <c r="I22" s="95">
        <v>23</v>
      </c>
      <c r="J22" s="95">
        <v>0</v>
      </c>
      <c r="K22" s="95">
        <v>5</v>
      </c>
      <c r="L22" s="95">
        <v>0</v>
      </c>
      <c r="M22" s="285">
        <v>3</v>
      </c>
    </row>
    <row r="23" spans="1:13" ht="21" hidden="1" customHeight="1">
      <c r="A23" s="239">
        <v>18</v>
      </c>
      <c r="B23" s="85">
        <v>18</v>
      </c>
      <c r="C23" s="95">
        <v>405</v>
      </c>
      <c r="D23" s="95">
        <v>1</v>
      </c>
      <c r="E23" s="95">
        <v>18</v>
      </c>
      <c r="F23" s="95">
        <v>3</v>
      </c>
      <c r="G23" s="95">
        <v>72</v>
      </c>
      <c r="H23" s="95">
        <v>1</v>
      </c>
      <c r="I23" s="95">
        <v>23</v>
      </c>
      <c r="J23" s="95">
        <v>0</v>
      </c>
      <c r="K23" s="95">
        <v>5</v>
      </c>
      <c r="L23" s="95">
        <v>0</v>
      </c>
      <c r="M23" s="285">
        <v>3</v>
      </c>
    </row>
    <row r="24" spans="1:13" ht="21" hidden="1" customHeight="1">
      <c r="A24" s="239">
        <v>19</v>
      </c>
      <c r="B24" s="249" t="s">
        <v>292</v>
      </c>
      <c r="C24" s="95" t="s">
        <v>292</v>
      </c>
      <c r="D24" s="95" t="s">
        <v>292</v>
      </c>
      <c r="E24" s="95" t="s">
        <v>292</v>
      </c>
      <c r="F24" s="95" t="s">
        <v>292</v>
      </c>
      <c r="G24" s="95" t="s">
        <v>292</v>
      </c>
      <c r="H24" s="95" t="s">
        <v>292</v>
      </c>
      <c r="I24" s="95" t="s">
        <v>292</v>
      </c>
      <c r="J24" s="95" t="s">
        <v>292</v>
      </c>
      <c r="K24" s="95" t="s">
        <v>292</v>
      </c>
      <c r="L24" s="95" t="s">
        <v>292</v>
      </c>
      <c r="M24" s="285" t="s">
        <v>292</v>
      </c>
    </row>
    <row r="25" spans="1:13" ht="21" hidden="1" customHeight="1">
      <c r="A25" s="239">
        <v>20</v>
      </c>
      <c r="B25" s="249">
        <f>SUM(D25,F25,H25,J25,L25,B56,D56,F56,H56,J56,L56,B72,D72,F72,H72)</f>
        <v>16</v>
      </c>
      <c r="C25" s="268">
        <f>SUM(E25,G25,I25,K25,M25,C56,E56,G56,I56,K56,M56,C72,E72,G72,I72)</f>
        <v>405</v>
      </c>
      <c r="D25" s="95">
        <f>'[1]11基資料'!H35</f>
        <v>1</v>
      </c>
      <c r="E25" s="95">
        <f>'[1]11基資料'!I35</f>
        <v>23</v>
      </c>
      <c r="F25" s="95">
        <f>'[1]11基資料'!N35</f>
        <v>5</v>
      </c>
      <c r="G25" s="95">
        <f>'[1]11基資料'!O35</f>
        <v>127</v>
      </c>
      <c r="H25" s="95">
        <f>'[1]11基資料'!AI35</f>
        <v>1</v>
      </c>
      <c r="I25" s="95">
        <f>'[1]11基資料'!AJ35</f>
        <v>25</v>
      </c>
      <c r="J25" s="95">
        <f>'[1]11基資料'!AL35</f>
        <v>0</v>
      </c>
      <c r="K25" s="95">
        <f>'[1]11基資料'!AM35</f>
        <v>1</v>
      </c>
      <c r="L25" s="95">
        <f>'[1]11基資料'!BG35</f>
        <v>0</v>
      </c>
      <c r="M25" s="285">
        <f>'[1]11基資料'!BH35</f>
        <v>2</v>
      </c>
    </row>
    <row r="26" spans="1:13" ht="21" customHeight="1">
      <c r="A26" s="242">
        <v>26</v>
      </c>
      <c r="B26" s="248">
        <v>37</v>
      </c>
      <c r="C26" s="269">
        <v>757</v>
      </c>
      <c r="D26" s="267">
        <v>1</v>
      </c>
      <c r="E26" s="267">
        <v>18</v>
      </c>
      <c r="F26" s="267">
        <v>14</v>
      </c>
      <c r="G26" s="267">
        <v>272</v>
      </c>
      <c r="H26" s="267">
        <v>1</v>
      </c>
      <c r="I26" s="267">
        <v>39</v>
      </c>
      <c r="J26" s="267">
        <v>1</v>
      </c>
      <c r="K26" s="267">
        <v>14</v>
      </c>
      <c r="L26" s="267">
        <v>1</v>
      </c>
      <c r="M26" s="289">
        <v>24</v>
      </c>
    </row>
    <row r="27" spans="1:13" ht="21" customHeight="1">
      <c r="A27" s="239">
        <v>27</v>
      </c>
      <c r="B27" s="249">
        <v>39</v>
      </c>
      <c r="C27" s="268">
        <v>814</v>
      </c>
      <c r="D27" s="95">
        <v>0</v>
      </c>
      <c r="E27" s="95">
        <v>1</v>
      </c>
      <c r="F27" s="95">
        <v>18</v>
      </c>
      <c r="G27" s="95">
        <v>350</v>
      </c>
      <c r="H27" s="95">
        <v>1</v>
      </c>
      <c r="I27" s="95">
        <v>34</v>
      </c>
      <c r="J27" s="95">
        <v>1</v>
      </c>
      <c r="K27" s="95">
        <v>11</v>
      </c>
      <c r="L27" s="95">
        <v>1</v>
      </c>
      <c r="M27" s="285">
        <v>25</v>
      </c>
    </row>
    <row r="28" spans="1:13" ht="24.75" customHeight="1">
      <c r="A28" s="239">
        <v>28</v>
      </c>
      <c r="B28" s="249">
        <v>35</v>
      </c>
      <c r="C28" s="268">
        <v>754</v>
      </c>
      <c r="D28" s="95">
        <v>0</v>
      </c>
      <c r="E28" s="95">
        <v>4</v>
      </c>
      <c r="F28" s="95">
        <v>16</v>
      </c>
      <c r="G28" s="95">
        <v>279</v>
      </c>
      <c r="H28" s="95">
        <v>1</v>
      </c>
      <c r="I28" s="95">
        <v>35</v>
      </c>
      <c r="J28" s="95">
        <v>1</v>
      </c>
      <c r="K28" s="95">
        <v>10</v>
      </c>
      <c r="L28" s="95">
        <v>1</v>
      </c>
      <c r="M28" s="285">
        <v>23</v>
      </c>
    </row>
    <row r="29" spans="1:13" ht="24" customHeight="1">
      <c r="A29" s="239">
        <v>29</v>
      </c>
      <c r="B29" s="249">
        <v>55</v>
      </c>
      <c r="C29" s="268">
        <v>1136</v>
      </c>
      <c r="D29" s="95">
        <v>0</v>
      </c>
      <c r="E29" s="95">
        <v>8</v>
      </c>
      <c r="F29" s="95">
        <v>17</v>
      </c>
      <c r="G29" s="95">
        <v>317</v>
      </c>
      <c r="H29" s="95">
        <v>1</v>
      </c>
      <c r="I29" s="95">
        <v>34</v>
      </c>
      <c r="J29" s="95">
        <v>1</v>
      </c>
      <c r="K29" s="95">
        <v>13</v>
      </c>
      <c r="L29" s="95">
        <v>1</v>
      </c>
      <c r="M29" s="285">
        <v>29</v>
      </c>
    </row>
    <row r="30" spans="1:13" ht="24" customHeight="1">
      <c r="A30" s="239">
        <v>30</v>
      </c>
      <c r="B30" s="249">
        <v>63</v>
      </c>
      <c r="C30" s="268">
        <v>1221</v>
      </c>
      <c r="D30" s="95">
        <v>2</v>
      </c>
      <c r="E30" s="95">
        <v>45</v>
      </c>
      <c r="F30" s="95">
        <v>16</v>
      </c>
      <c r="G30" s="95">
        <v>264</v>
      </c>
      <c r="H30" s="95">
        <v>2</v>
      </c>
      <c r="I30" s="95">
        <v>42</v>
      </c>
      <c r="J30" s="95">
        <v>1</v>
      </c>
      <c r="K30" s="95">
        <v>17</v>
      </c>
      <c r="L30" s="95">
        <v>1</v>
      </c>
      <c r="M30" s="285">
        <v>40</v>
      </c>
    </row>
    <row r="31" spans="1:13" ht="24" customHeight="1">
      <c r="A31" s="239" t="s">
        <v>158</v>
      </c>
      <c r="B31" s="249">
        <v>47</v>
      </c>
      <c r="C31" s="268">
        <v>942</v>
      </c>
      <c r="D31" s="95">
        <v>0</v>
      </c>
      <c r="E31" s="95">
        <v>8</v>
      </c>
      <c r="F31" s="95">
        <v>14</v>
      </c>
      <c r="G31" s="95">
        <v>230</v>
      </c>
      <c r="H31" s="95">
        <v>1</v>
      </c>
      <c r="I31" s="95">
        <v>31</v>
      </c>
      <c r="J31" s="95">
        <v>1</v>
      </c>
      <c r="K31" s="95">
        <v>15</v>
      </c>
      <c r="L31" s="95">
        <v>1</v>
      </c>
      <c r="M31" s="285">
        <v>27</v>
      </c>
    </row>
    <row r="32" spans="1:13" ht="24" customHeight="1">
      <c r="A32" s="239">
        <v>2</v>
      </c>
      <c r="B32" s="249">
        <v>70</v>
      </c>
      <c r="C32" s="268">
        <v>1295</v>
      </c>
      <c r="D32" s="95">
        <v>0</v>
      </c>
      <c r="E32" s="95">
        <v>10</v>
      </c>
      <c r="F32" s="95">
        <v>30</v>
      </c>
      <c r="G32" s="95">
        <v>534</v>
      </c>
      <c r="H32" s="95">
        <v>2</v>
      </c>
      <c r="I32" s="95">
        <v>59</v>
      </c>
      <c r="J32" s="95">
        <v>2</v>
      </c>
      <c r="K32" s="95">
        <v>28</v>
      </c>
      <c r="L32" s="95">
        <v>1</v>
      </c>
      <c r="M32" s="285">
        <v>33</v>
      </c>
    </row>
    <row r="33" spans="1:13" ht="24" customHeight="1">
      <c r="A33" s="243">
        <v>3</v>
      </c>
      <c r="B33" s="250">
        <v>57</v>
      </c>
      <c r="C33" s="270">
        <v>1095</v>
      </c>
      <c r="D33" s="96">
        <v>0</v>
      </c>
      <c r="E33" s="96">
        <v>4</v>
      </c>
      <c r="F33" s="96">
        <v>28</v>
      </c>
      <c r="G33" s="96">
        <v>549</v>
      </c>
      <c r="H33" s="96">
        <v>1</v>
      </c>
      <c r="I33" s="96">
        <v>32</v>
      </c>
      <c r="J33" s="96">
        <v>2</v>
      </c>
      <c r="K33" s="96">
        <v>20</v>
      </c>
      <c r="L33" s="96">
        <v>0</v>
      </c>
      <c r="M33" s="290">
        <v>24</v>
      </c>
    </row>
    <row r="34" spans="1:13" ht="24" hidden="1" customHeight="1">
      <c r="A34" s="243">
        <v>29</v>
      </c>
      <c r="B34" s="258" t="s">
        <v>353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290"/>
    </row>
    <row r="35" spans="1:13" ht="21" customHeight="1">
      <c r="A35" s="244"/>
      <c r="B35" s="244"/>
      <c r="C35" s="244"/>
      <c r="D35" s="244"/>
      <c r="E35" s="244"/>
      <c r="F35" s="244"/>
      <c r="G35" s="244"/>
      <c r="H35" s="244"/>
      <c r="I35" s="244"/>
      <c r="J35" s="282"/>
      <c r="K35" s="282"/>
      <c r="L35" s="282"/>
      <c r="M35" s="282" t="s">
        <v>31</v>
      </c>
    </row>
    <row r="36" spans="1:13" ht="18.75" customHeight="1">
      <c r="A36" s="245"/>
      <c r="B36" s="245"/>
      <c r="C36" s="245"/>
      <c r="D36" s="245"/>
      <c r="E36" s="245"/>
      <c r="F36" s="245"/>
      <c r="G36" s="245"/>
      <c r="H36" s="95"/>
      <c r="I36" s="95"/>
      <c r="J36" s="95"/>
      <c r="K36" s="283"/>
      <c r="L36" s="95" t="s">
        <v>156</v>
      </c>
      <c r="M36" s="283"/>
    </row>
    <row r="37" spans="1:13" ht="18" customHeight="1">
      <c r="A37" s="246"/>
      <c r="B37" s="246"/>
      <c r="C37" s="246"/>
      <c r="D37" s="246"/>
      <c r="E37" s="246"/>
      <c r="F37" s="246"/>
      <c r="G37" s="246"/>
      <c r="H37" s="276"/>
      <c r="I37" s="276"/>
      <c r="J37" s="276"/>
      <c r="K37" s="276"/>
      <c r="L37" s="276"/>
      <c r="M37" s="277" t="s">
        <v>334</v>
      </c>
    </row>
    <row r="38" spans="1:13" ht="18.75" customHeight="1">
      <c r="A38" s="710" t="s">
        <v>336</v>
      </c>
      <c r="B38" s="259" t="s">
        <v>355</v>
      </c>
      <c r="C38" s="271"/>
      <c r="D38" s="259" t="s">
        <v>182</v>
      </c>
      <c r="E38" s="271"/>
      <c r="F38" s="259" t="s">
        <v>185</v>
      </c>
      <c r="G38" s="271"/>
      <c r="H38" s="259" t="s">
        <v>357</v>
      </c>
      <c r="I38" s="271"/>
      <c r="J38" s="259" t="s">
        <v>309</v>
      </c>
      <c r="K38" s="271"/>
      <c r="L38" s="259" t="s">
        <v>358</v>
      </c>
      <c r="M38" s="271"/>
    </row>
    <row r="39" spans="1:13" ht="32.25" customHeight="1">
      <c r="A39" s="711"/>
      <c r="B39" s="253" t="s">
        <v>341</v>
      </c>
      <c r="C39" s="272" t="s">
        <v>343</v>
      </c>
      <c r="D39" s="253" t="s">
        <v>341</v>
      </c>
      <c r="E39" s="272" t="s">
        <v>343</v>
      </c>
      <c r="F39" s="253" t="s">
        <v>341</v>
      </c>
      <c r="G39" s="272" t="s">
        <v>343</v>
      </c>
      <c r="H39" s="253" t="s">
        <v>341</v>
      </c>
      <c r="I39" s="272" t="s">
        <v>343</v>
      </c>
      <c r="J39" s="253" t="s">
        <v>341</v>
      </c>
      <c r="K39" s="272" t="s">
        <v>343</v>
      </c>
      <c r="L39" s="253" t="s">
        <v>341</v>
      </c>
      <c r="M39" s="272" t="s">
        <v>343</v>
      </c>
    </row>
    <row r="40" spans="1:13" ht="21" hidden="1" customHeight="1">
      <c r="A40" s="247" t="s">
        <v>345</v>
      </c>
      <c r="B40" s="85">
        <v>0</v>
      </c>
      <c r="C40" s="95">
        <v>4</v>
      </c>
      <c r="D40" s="95">
        <v>1</v>
      </c>
      <c r="E40" s="95">
        <v>38</v>
      </c>
      <c r="F40" s="95">
        <v>4</v>
      </c>
      <c r="G40" s="95">
        <v>89</v>
      </c>
      <c r="H40" s="95">
        <v>6</v>
      </c>
      <c r="I40" s="95">
        <v>121</v>
      </c>
      <c r="J40" s="95">
        <v>0</v>
      </c>
      <c r="K40" s="95">
        <v>6</v>
      </c>
      <c r="L40" s="284">
        <v>11</v>
      </c>
      <c r="M40" s="285">
        <v>212</v>
      </c>
    </row>
    <row r="41" spans="1:13" ht="21" hidden="1" customHeight="1">
      <c r="A41" s="247">
        <v>5</v>
      </c>
      <c r="B41" s="85">
        <v>0</v>
      </c>
      <c r="C41" s="95">
        <v>4</v>
      </c>
      <c r="D41" s="95">
        <v>1</v>
      </c>
      <c r="E41" s="95">
        <v>28</v>
      </c>
      <c r="F41" s="95">
        <v>3</v>
      </c>
      <c r="G41" s="95">
        <v>59</v>
      </c>
      <c r="H41" s="95">
        <v>6</v>
      </c>
      <c r="I41" s="95">
        <v>117</v>
      </c>
      <c r="J41" s="95">
        <v>0</v>
      </c>
      <c r="K41" s="95">
        <v>6</v>
      </c>
      <c r="L41" s="284">
        <v>10</v>
      </c>
      <c r="M41" s="285">
        <v>217</v>
      </c>
    </row>
    <row r="42" spans="1:13" ht="21" hidden="1" customHeight="1">
      <c r="A42" s="247">
        <v>6</v>
      </c>
      <c r="B42" s="85">
        <v>0</v>
      </c>
      <c r="C42" s="95">
        <v>4</v>
      </c>
      <c r="D42" s="95">
        <v>1</v>
      </c>
      <c r="E42" s="95">
        <v>28</v>
      </c>
      <c r="F42" s="95">
        <v>1</v>
      </c>
      <c r="G42" s="95">
        <v>16</v>
      </c>
      <c r="H42" s="95">
        <v>6</v>
      </c>
      <c r="I42" s="95">
        <v>134</v>
      </c>
      <c r="J42" s="95">
        <v>0</v>
      </c>
      <c r="K42" s="95">
        <v>10</v>
      </c>
      <c r="L42" s="284">
        <v>12</v>
      </c>
      <c r="M42" s="285">
        <v>230</v>
      </c>
    </row>
    <row r="43" spans="1:13" ht="21" hidden="1" customHeight="1">
      <c r="A43" s="247">
        <v>7</v>
      </c>
      <c r="B43" s="85">
        <v>0</v>
      </c>
      <c r="C43" s="95">
        <v>5</v>
      </c>
      <c r="D43" s="95">
        <v>0</v>
      </c>
      <c r="E43" s="95">
        <v>10</v>
      </c>
      <c r="F43" s="95">
        <v>1</v>
      </c>
      <c r="G43" s="95">
        <v>20</v>
      </c>
      <c r="H43" s="95">
        <v>7</v>
      </c>
      <c r="I43" s="95">
        <v>154</v>
      </c>
      <c r="J43" s="95">
        <v>0</v>
      </c>
      <c r="K43" s="95">
        <v>9</v>
      </c>
      <c r="L43" s="284">
        <v>11</v>
      </c>
      <c r="M43" s="285">
        <v>212</v>
      </c>
    </row>
    <row r="44" spans="1:13" ht="21" hidden="1" customHeight="1">
      <c r="A44" s="247">
        <v>8</v>
      </c>
      <c r="B44" s="85">
        <v>0</v>
      </c>
      <c r="C44" s="95">
        <v>5</v>
      </c>
      <c r="D44" s="95">
        <v>0</v>
      </c>
      <c r="E44" s="95">
        <v>14</v>
      </c>
      <c r="F44" s="95">
        <v>1</v>
      </c>
      <c r="G44" s="95">
        <v>20</v>
      </c>
      <c r="H44" s="95">
        <v>7</v>
      </c>
      <c r="I44" s="95">
        <v>119</v>
      </c>
      <c r="J44" s="95">
        <v>0</v>
      </c>
      <c r="K44" s="95">
        <v>10</v>
      </c>
      <c r="L44" s="284">
        <v>11</v>
      </c>
      <c r="M44" s="285">
        <v>225</v>
      </c>
    </row>
    <row r="45" spans="1:13" ht="21" hidden="1" customHeight="1">
      <c r="A45" s="247">
        <v>9</v>
      </c>
      <c r="B45" s="85">
        <v>0</v>
      </c>
      <c r="C45" s="95">
        <v>5</v>
      </c>
      <c r="D45" s="95">
        <v>0</v>
      </c>
      <c r="E45" s="95">
        <v>14</v>
      </c>
      <c r="F45" s="95">
        <v>1</v>
      </c>
      <c r="G45" s="95">
        <v>15</v>
      </c>
      <c r="H45" s="95">
        <v>7</v>
      </c>
      <c r="I45" s="95">
        <v>125</v>
      </c>
      <c r="J45" s="95">
        <v>0</v>
      </c>
      <c r="K45" s="95">
        <v>10</v>
      </c>
      <c r="L45" s="284">
        <v>11</v>
      </c>
      <c r="M45" s="285">
        <v>214</v>
      </c>
    </row>
    <row r="46" spans="1:13" ht="21" hidden="1" customHeight="1">
      <c r="A46" s="242" t="s">
        <v>347</v>
      </c>
      <c r="B46" s="85">
        <v>0</v>
      </c>
      <c r="C46" s="95">
        <v>5</v>
      </c>
      <c r="D46" s="95">
        <v>0</v>
      </c>
      <c r="E46" s="95">
        <v>13</v>
      </c>
      <c r="F46" s="95">
        <v>0</v>
      </c>
      <c r="G46" s="95">
        <v>11</v>
      </c>
      <c r="H46" s="95">
        <v>5</v>
      </c>
      <c r="I46" s="95">
        <v>100</v>
      </c>
      <c r="J46" s="95">
        <v>0</v>
      </c>
      <c r="K46" s="95">
        <v>8</v>
      </c>
      <c r="L46" s="284">
        <v>12</v>
      </c>
      <c r="M46" s="285">
        <v>230</v>
      </c>
    </row>
    <row r="47" spans="1:13" ht="21" hidden="1" customHeight="1">
      <c r="A47" s="247" t="s">
        <v>349</v>
      </c>
      <c r="B47" s="85">
        <v>1</v>
      </c>
      <c r="C47" s="95">
        <v>6</v>
      </c>
      <c r="D47" s="95">
        <v>0</v>
      </c>
      <c r="E47" s="95">
        <v>5</v>
      </c>
      <c r="F47" s="95">
        <v>0</v>
      </c>
      <c r="G47" s="95">
        <v>12</v>
      </c>
      <c r="H47" s="95">
        <v>4</v>
      </c>
      <c r="I47" s="95">
        <v>73</v>
      </c>
      <c r="J47" s="95">
        <v>0</v>
      </c>
      <c r="K47" s="95">
        <v>5</v>
      </c>
      <c r="L47" s="284">
        <v>9</v>
      </c>
      <c r="M47" s="285">
        <v>180</v>
      </c>
    </row>
    <row r="48" spans="1:13" ht="21" hidden="1" customHeight="1">
      <c r="A48" s="247" t="s">
        <v>228</v>
      </c>
      <c r="B48" s="85">
        <v>0</v>
      </c>
      <c r="C48" s="95">
        <v>4</v>
      </c>
      <c r="D48" s="95">
        <v>0</v>
      </c>
      <c r="E48" s="95">
        <v>6</v>
      </c>
      <c r="F48" s="95">
        <v>1</v>
      </c>
      <c r="G48" s="95">
        <v>33</v>
      </c>
      <c r="H48" s="95">
        <v>4</v>
      </c>
      <c r="I48" s="95">
        <v>94</v>
      </c>
      <c r="J48" s="95">
        <v>0</v>
      </c>
      <c r="K48" s="95">
        <v>6</v>
      </c>
      <c r="L48" s="284">
        <v>9</v>
      </c>
      <c r="M48" s="285">
        <v>185</v>
      </c>
    </row>
    <row r="49" spans="1:13" ht="21" hidden="1" customHeight="1">
      <c r="A49" s="247" t="s">
        <v>351</v>
      </c>
      <c r="B49" s="85">
        <v>0</v>
      </c>
      <c r="C49" s="95">
        <v>4</v>
      </c>
      <c r="D49" s="95">
        <v>0</v>
      </c>
      <c r="E49" s="95">
        <v>12</v>
      </c>
      <c r="F49" s="95">
        <v>1</v>
      </c>
      <c r="G49" s="95">
        <v>19</v>
      </c>
      <c r="H49" s="95">
        <v>4</v>
      </c>
      <c r="I49" s="95">
        <v>102</v>
      </c>
      <c r="J49" s="95">
        <v>0</v>
      </c>
      <c r="K49" s="95">
        <v>6</v>
      </c>
      <c r="L49" s="284">
        <v>8</v>
      </c>
      <c r="M49" s="285">
        <v>165</v>
      </c>
    </row>
    <row r="50" spans="1:13" ht="21" hidden="1" customHeight="1">
      <c r="A50" s="239" t="s">
        <v>265</v>
      </c>
      <c r="B50" s="85">
        <v>0</v>
      </c>
      <c r="C50" s="95">
        <v>5</v>
      </c>
      <c r="D50" s="95">
        <v>0</v>
      </c>
      <c r="E50" s="95">
        <v>7</v>
      </c>
      <c r="F50" s="95">
        <v>1</v>
      </c>
      <c r="G50" s="95">
        <v>15</v>
      </c>
      <c r="H50" s="95">
        <v>4</v>
      </c>
      <c r="I50" s="95">
        <v>86</v>
      </c>
      <c r="J50" s="95">
        <v>0</v>
      </c>
      <c r="K50" s="95">
        <v>5</v>
      </c>
      <c r="L50" s="95">
        <v>7</v>
      </c>
      <c r="M50" s="285">
        <v>100</v>
      </c>
    </row>
    <row r="51" spans="1:13" ht="21" hidden="1" customHeight="1">
      <c r="A51" s="242" t="s">
        <v>352</v>
      </c>
      <c r="B51" s="257">
        <v>0</v>
      </c>
      <c r="C51" s="267">
        <v>5</v>
      </c>
      <c r="D51" s="267">
        <v>0</v>
      </c>
      <c r="E51" s="267">
        <v>10</v>
      </c>
      <c r="F51" s="267">
        <v>1</v>
      </c>
      <c r="G51" s="267">
        <v>16</v>
      </c>
      <c r="H51" s="267">
        <v>4</v>
      </c>
      <c r="I51" s="267">
        <v>100</v>
      </c>
      <c r="J51" s="267">
        <v>0</v>
      </c>
      <c r="K51" s="267">
        <v>5</v>
      </c>
      <c r="L51" s="267">
        <v>7</v>
      </c>
      <c r="M51" s="289">
        <v>98</v>
      </c>
    </row>
    <row r="52" spans="1:13" ht="21" hidden="1" customHeight="1">
      <c r="A52" s="239">
        <v>16</v>
      </c>
      <c r="B52" s="249">
        <v>0</v>
      </c>
      <c r="C52" s="95">
        <v>3</v>
      </c>
      <c r="D52" s="95">
        <v>0</v>
      </c>
      <c r="E52" s="95">
        <v>9</v>
      </c>
      <c r="F52" s="95">
        <v>1</v>
      </c>
      <c r="G52" s="95">
        <v>25</v>
      </c>
      <c r="H52" s="95">
        <v>4</v>
      </c>
      <c r="I52" s="95">
        <v>102</v>
      </c>
      <c r="J52" s="95">
        <v>0</v>
      </c>
      <c r="K52" s="95">
        <v>5</v>
      </c>
      <c r="L52" s="95">
        <v>7</v>
      </c>
      <c r="M52" s="285">
        <v>90</v>
      </c>
    </row>
    <row r="53" spans="1:13" ht="21" hidden="1" customHeight="1">
      <c r="A53" s="239">
        <v>17</v>
      </c>
      <c r="B53" s="85">
        <v>0</v>
      </c>
      <c r="C53" s="95">
        <v>2</v>
      </c>
      <c r="D53" s="95">
        <v>0</v>
      </c>
      <c r="E53" s="95">
        <v>9</v>
      </c>
      <c r="F53" s="95">
        <v>0</v>
      </c>
      <c r="G53" s="95">
        <v>6</v>
      </c>
      <c r="H53" s="714" t="s">
        <v>359</v>
      </c>
      <c r="I53" s="714"/>
      <c r="J53" s="95">
        <v>0</v>
      </c>
      <c r="K53" s="95">
        <v>5</v>
      </c>
      <c r="L53" s="95">
        <v>7</v>
      </c>
      <c r="M53" s="285">
        <v>90</v>
      </c>
    </row>
    <row r="54" spans="1:13" ht="21" hidden="1" customHeight="1">
      <c r="A54" s="239">
        <v>18</v>
      </c>
      <c r="B54" s="85">
        <v>0</v>
      </c>
      <c r="C54" s="95">
        <v>1</v>
      </c>
      <c r="D54" s="95">
        <v>0</v>
      </c>
      <c r="E54" s="95">
        <v>9</v>
      </c>
      <c r="F54" s="95">
        <v>1</v>
      </c>
      <c r="G54" s="95">
        <v>13</v>
      </c>
      <c r="H54" s="95" t="s">
        <v>203</v>
      </c>
      <c r="I54" s="95"/>
      <c r="J54" s="95">
        <v>0</v>
      </c>
      <c r="K54" s="95">
        <v>5</v>
      </c>
      <c r="L54" s="95">
        <v>7</v>
      </c>
      <c r="M54" s="285">
        <v>92</v>
      </c>
    </row>
    <row r="55" spans="1:13" ht="21" hidden="1" customHeight="1">
      <c r="A55" s="239">
        <v>19</v>
      </c>
      <c r="B55" s="85">
        <f>'[1]11基資料'!BJ34</f>
        <v>0</v>
      </c>
      <c r="C55" s="95">
        <f>'[1]11基資料'!BK34</f>
        <v>1</v>
      </c>
      <c r="D55" s="95" t="s">
        <v>292</v>
      </c>
      <c r="E55" s="95" t="s">
        <v>292</v>
      </c>
      <c r="F55" s="95" t="s">
        <v>292</v>
      </c>
      <c r="G55" s="95" t="s">
        <v>292</v>
      </c>
      <c r="H55" s="95" t="s">
        <v>292</v>
      </c>
      <c r="I55" s="95" t="s">
        <v>292</v>
      </c>
      <c r="J55" s="95" t="s">
        <v>292</v>
      </c>
      <c r="K55" s="95" t="s">
        <v>292</v>
      </c>
      <c r="L55" s="95" t="s">
        <v>292</v>
      </c>
      <c r="M55" s="285" t="s">
        <v>292</v>
      </c>
    </row>
    <row r="56" spans="1:13" ht="21.75" hidden="1" customHeight="1">
      <c r="A56" s="239">
        <v>20</v>
      </c>
      <c r="B56" s="85">
        <f>'[1]11基資料'!BJ35</f>
        <v>0</v>
      </c>
      <c r="C56" s="95">
        <f>'[1]11基資料'!BK35</f>
        <v>2</v>
      </c>
      <c r="D56" s="95">
        <f>'[1]11基資料'!BM35</f>
        <v>0</v>
      </c>
      <c r="E56" s="95">
        <f>'[1]11基資料'!BN35</f>
        <v>7</v>
      </c>
      <c r="F56" s="95">
        <f>'[1]11基資料'!CK35</f>
        <v>1</v>
      </c>
      <c r="G56" s="95">
        <f>'[1]11基資料'!CL35</f>
        <v>26</v>
      </c>
      <c r="H56" s="95">
        <f>'[1]11基資料'!CN35</f>
        <v>3</v>
      </c>
      <c r="I56" s="95">
        <f>'[1]11基資料'!CO35</f>
        <v>49</v>
      </c>
      <c r="J56" s="95">
        <f>'[1]11基資料'!CT35</f>
        <v>0</v>
      </c>
      <c r="K56" s="95">
        <f>'[1]11基資料'!CU35</f>
        <v>3</v>
      </c>
      <c r="L56" s="95">
        <f>'[1]11基資料'!DF35</f>
        <v>1</v>
      </c>
      <c r="M56" s="285">
        <f>'[1]11基資料'!DG35</f>
        <v>20</v>
      </c>
    </row>
    <row r="57" spans="1:13" ht="21.75" customHeight="1">
      <c r="A57" s="239">
        <v>26</v>
      </c>
      <c r="B57" s="85">
        <v>1</v>
      </c>
      <c r="C57" s="95">
        <v>8</v>
      </c>
      <c r="D57" s="95">
        <v>0</v>
      </c>
      <c r="E57" s="95">
        <v>32</v>
      </c>
      <c r="F57" s="95">
        <v>2</v>
      </c>
      <c r="G57" s="95">
        <v>42</v>
      </c>
      <c r="H57" s="95">
        <v>0</v>
      </c>
      <c r="I57" s="95">
        <v>6</v>
      </c>
      <c r="J57" s="95">
        <v>1</v>
      </c>
      <c r="K57" s="95">
        <v>21</v>
      </c>
      <c r="L57" s="95">
        <v>4</v>
      </c>
      <c r="M57" s="285">
        <v>70</v>
      </c>
    </row>
    <row r="58" spans="1:13" ht="21.75" customHeight="1">
      <c r="A58" s="239">
        <v>27</v>
      </c>
      <c r="B58" s="85">
        <v>1</v>
      </c>
      <c r="C58" s="95">
        <v>8</v>
      </c>
      <c r="D58" s="95">
        <v>0</v>
      </c>
      <c r="E58" s="95">
        <v>31</v>
      </c>
      <c r="F58" s="95">
        <v>2</v>
      </c>
      <c r="G58" s="95">
        <v>36</v>
      </c>
      <c r="H58" s="95">
        <v>0</v>
      </c>
      <c r="I58" s="95">
        <v>7</v>
      </c>
      <c r="J58" s="95">
        <v>1</v>
      </c>
      <c r="K58" s="95">
        <v>21</v>
      </c>
      <c r="L58" s="95">
        <v>3</v>
      </c>
      <c r="M58" s="285">
        <v>49</v>
      </c>
    </row>
    <row r="59" spans="1:13" ht="21.75" customHeight="1">
      <c r="A59" s="239">
        <v>28</v>
      </c>
      <c r="B59" s="85">
        <v>1</v>
      </c>
      <c r="C59" s="95">
        <v>7</v>
      </c>
      <c r="D59" s="95">
        <v>0</v>
      </c>
      <c r="E59" s="95">
        <v>29</v>
      </c>
      <c r="F59" s="95">
        <v>1</v>
      </c>
      <c r="G59" s="95">
        <v>38</v>
      </c>
      <c r="H59" s="95">
        <v>0</v>
      </c>
      <c r="I59" s="95">
        <v>6</v>
      </c>
      <c r="J59" s="95">
        <v>1</v>
      </c>
      <c r="K59" s="95">
        <v>23</v>
      </c>
      <c r="L59" s="95">
        <v>3</v>
      </c>
      <c r="M59" s="285">
        <v>42</v>
      </c>
    </row>
    <row r="60" spans="1:13" ht="21" customHeight="1">
      <c r="A60" s="239">
        <v>29</v>
      </c>
      <c r="B60" s="249">
        <v>1</v>
      </c>
      <c r="C60" s="268">
        <v>7</v>
      </c>
      <c r="D60" s="95">
        <v>0</v>
      </c>
      <c r="E60" s="95">
        <v>30</v>
      </c>
      <c r="F60" s="95">
        <v>1</v>
      </c>
      <c r="G60" s="95">
        <v>37</v>
      </c>
      <c r="H60" s="95">
        <v>0</v>
      </c>
      <c r="I60" s="95">
        <v>7</v>
      </c>
      <c r="J60" s="95">
        <v>1</v>
      </c>
      <c r="K60" s="95">
        <v>24</v>
      </c>
      <c r="L60" s="95">
        <v>3</v>
      </c>
      <c r="M60" s="285">
        <v>36</v>
      </c>
    </row>
    <row r="61" spans="1:13" ht="21.75" customHeight="1">
      <c r="A61" s="239">
        <v>30</v>
      </c>
      <c r="B61" s="249">
        <v>1</v>
      </c>
      <c r="C61" s="268">
        <v>8</v>
      </c>
      <c r="D61" s="95">
        <v>0</v>
      </c>
      <c r="E61" s="95">
        <v>30</v>
      </c>
      <c r="F61" s="95">
        <v>2</v>
      </c>
      <c r="G61" s="95">
        <v>52</v>
      </c>
      <c r="H61" s="95">
        <v>0</v>
      </c>
      <c r="I61" s="95">
        <v>6</v>
      </c>
      <c r="J61" s="95">
        <v>1</v>
      </c>
      <c r="K61" s="95">
        <v>20</v>
      </c>
      <c r="L61" s="95">
        <v>3</v>
      </c>
      <c r="M61" s="285">
        <v>40</v>
      </c>
    </row>
    <row r="62" spans="1:13" ht="21.75" customHeight="1">
      <c r="A62" s="239" t="s">
        <v>158</v>
      </c>
      <c r="B62" s="249">
        <v>1</v>
      </c>
      <c r="C62" s="268">
        <v>7</v>
      </c>
      <c r="D62" s="95">
        <v>0</v>
      </c>
      <c r="E62" s="95">
        <v>28</v>
      </c>
      <c r="F62" s="95">
        <v>1</v>
      </c>
      <c r="G62" s="95">
        <v>29</v>
      </c>
      <c r="H62" s="95">
        <v>0</v>
      </c>
      <c r="I62" s="95">
        <v>9</v>
      </c>
      <c r="J62" s="95">
        <v>1</v>
      </c>
      <c r="K62" s="95">
        <v>21</v>
      </c>
      <c r="L62" s="95">
        <v>2</v>
      </c>
      <c r="M62" s="285">
        <v>32</v>
      </c>
    </row>
    <row r="63" spans="1:13" ht="21.75" customHeight="1">
      <c r="A63" s="239">
        <v>2</v>
      </c>
      <c r="B63" s="249">
        <v>1</v>
      </c>
      <c r="C63" s="268">
        <v>7</v>
      </c>
      <c r="D63" s="95">
        <v>0</v>
      </c>
      <c r="E63" s="95">
        <v>9</v>
      </c>
      <c r="F63" s="95">
        <v>1</v>
      </c>
      <c r="G63" s="95">
        <v>13</v>
      </c>
      <c r="H63" s="95">
        <v>0</v>
      </c>
      <c r="I63" s="95">
        <v>1</v>
      </c>
      <c r="J63" s="95">
        <v>1</v>
      </c>
      <c r="K63" s="95">
        <v>21</v>
      </c>
      <c r="L63" s="95">
        <v>8</v>
      </c>
      <c r="M63" s="285">
        <v>99</v>
      </c>
    </row>
    <row r="64" spans="1:13" ht="21.75" customHeight="1">
      <c r="A64" s="243">
        <v>3</v>
      </c>
      <c r="B64" s="250">
        <v>1</v>
      </c>
      <c r="C64" s="270">
        <v>7</v>
      </c>
      <c r="D64" s="96">
        <v>0</v>
      </c>
      <c r="E64" s="96">
        <v>7</v>
      </c>
      <c r="F64" s="96">
        <v>0</v>
      </c>
      <c r="G64" s="96">
        <v>9</v>
      </c>
      <c r="H64" s="96">
        <v>0</v>
      </c>
      <c r="I64" s="96">
        <v>0</v>
      </c>
      <c r="J64" s="96">
        <v>1</v>
      </c>
      <c r="K64" s="96">
        <v>19</v>
      </c>
      <c r="L64" s="96">
        <v>4</v>
      </c>
      <c r="M64" s="290">
        <v>51</v>
      </c>
    </row>
    <row r="65" spans="1:13" ht="21" hidden="1" customHeight="1">
      <c r="A65" s="243">
        <v>29</v>
      </c>
      <c r="B65" s="258" t="s">
        <v>91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290"/>
    </row>
    <row r="66" spans="1:13" ht="21" customHeight="1">
      <c r="A66" s="244"/>
      <c r="B66" s="244"/>
      <c r="C66" s="244"/>
      <c r="D66" s="244"/>
      <c r="E66" s="244"/>
      <c r="F66" s="244"/>
      <c r="G66" s="244"/>
      <c r="H66" s="244"/>
      <c r="I66" s="244"/>
      <c r="J66" s="282"/>
      <c r="K66" s="282"/>
      <c r="L66" s="282"/>
      <c r="M66" s="282" t="s">
        <v>31</v>
      </c>
    </row>
    <row r="67" spans="1:13">
      <c r="A67" s="237"/>
      <c r="B67" s="237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82" t="s">
        <v>192</v>
      </c>
    </row>
    <row r="68" spans="1:13" ht="18" customHeight="1">
      <c r="A68" s="237"/>
      <c r="B68" s="237"/>
      <c r="C68" s="237"/>
      <c r="D68" s="237"/>
      <c r="E68" s="237"/>
      <c r="F68" s="237"/>
      <c r="G68" s="237"/>
      <c r="H68" s="237"/>
      <c r="I68" s="277" t="s">
        <v>334</v>
      </c>
      <c r="J68" s="237"/>
      <c r="K68" s="237"/>
      <c r="L68" s="237"/>
      <c r="M68" s="237"/>
    </row>
    <row r="69" spans="1:13" ht="18.75" customHeight="1">
      <c r="A69" s="712" t="s">
        <v>361</v>
      </c>
      <c r="B69" s="712" t="s">
        <v>362</v>
      </c>
      <c r="C69" s="712"/>
      <c r="D69" s="712" t="s">
        <v>363</v>
      </c>
      <c r="E69" s="712"/>
      <c r="F69" s="712" t="s">
        <v>364</v>
      </c>
      <c r="G69" s="712"/>
      <c r="H69" s="712" t="s">
        <v>239</v>
      </c>
      <c r="I69" s="712"/>
      <c r="J69" s="237"/>
      <c r="K69" s="237"/>
      <c r="L69" s="237"/>
      <c r="M69" s="237"/>
    </row>
    <row r="70" spans="1:13" ht="32.25" customHeight="1">
      <c r="A70" s="712"/>
      <c r="B70" s="238" t="s">
        <v>341</v>
      </c>
      <c r="C70" s="242" t="s">
        <v>114</v>
      </c>
      <c r="D70" s="238" t="s">
        <v>341</v>
      </c>
      <c r="E70" s="242" t="s">
        <v>114</v>
      </c>
      <c r="F70" s="238" t="s">
        <v>341</v>
      </c>
      <c r="G70" s="242" t="s">
        <v>114</v>
      </c>
      <c r="H70" s="238" t="s">
        <v>341</v>
      </c>
      <c r="I70" s="242" t="s">
        <v>114</v>
      </c>
      <c r="J70" s="237"/>
      <c r="K70" s="244"/>
      <c r="L70" s="244"/>
      <c r="M70" s="237"/>
    </row>
    <row r="71" spans="1:13" ht="21" hidden="1" customHeight="1">
      <c r="A71" s="248" t="s">
        <v>188</v>
      </c>
      <c r="B71" s="260">
        <f>'[1]11基資料'!DL34</f>
        <v>3</v>
      </c>
      <c r="C71" s="273">
        <f>'[1]11基資料'!DM34</f>
        <v>82</v>
      </c>
      <c r="D71" s="273">
        <f>'[1]11基資料'!EM34</f>
        <v>0</v>
      </c>
      <c r="E71" s="273">
        <f>'[1]11基資料'!EN34</f>
        <v>1</v>
      </c>
      <c r="F71" s="273">
        <f>'[1]11基資料'!DO34</f>
        <v>0</v>
      </c>
      <c r="G71" s="273">
        <f>'[1]11基資料'!DP34</f>
        <v>1</v>
      </c>
      <c r="H71" s="273">
        <f>'[1]11基資料'!DU34</f>
        <v>0</v>
      </c>
      <c r="I71" s="278">
        <f>'[1]11基資料'!DV34</f>
        <v>11</v>
      </c>
      <c r="J71" s="237"/>
      <c r="K71" s="237"/>
      <c r="L71" s="237"/>
      <c r="M71" s="237"/>
    </row>
    <row r="72" spans="1:13" ht="21" hidden="1" customHeight="1">
      <c r="A72" s="249">
        <v>20</v>
      </c>
      <c r="B72" s="261">
        <f>'[1]11基資料'!DL35</f>
        <v>4</v>
      </c>
      <c r="C72" s="274">
        <f>'[1]11基資料'!DM35</f>
        <v>107</v>
      </c>
      <c r="D72" s="274">
        <f>'[1]11基資料'!EM35</f>
        <v>0</v>
      </c>
      <c r="E72" s="274">
        <f>'[1]11基資料'!EN35</f>
        <v>1</v>
      </c>
      <c r="F72" s="274">
        <f>'[1]11基資料'!DO35</f>
        <v>0</v>
      </c>
      <c r="G72" s="274">
        <f>'[1]11基資料'!DP35</f>
        <v>1</v>
      </c>
      <c r="H72" s="274">
        <f>'[1]11基資料'!DU35</f>
        <v>0</v>
      </c>
      <c r="I72" s="279">
        <f>'[1]11基資料'!DV35</f>
        <v>11</v>
      </c>
      <c r="J72" s="237"/>
      <c r="K72" s="237"/>
      <c r="L72" s="237"/>
      <c r="M72" s="237"/>
    </row>
    <row r="73" spans="1:13" ht="21" customHeight="1">
      <c r="A73" s="248">
        <v>26</v>
      </c>
      <c r="B73" s="260">
        <v>6</v>
      </c>
      <c r="C73" s="273">
        <v>159</v>
      </c>
      <c r="D73" s="273">
        <v>3</v>
      </c>
      <c r="E73" s="273">
        <v>24</v>
      </c>
      <c r="F73" s="273">
        <v>1</v>
      </c>
      <c r="G73" s="273">
        <v>22</v>
      </c>
      <c r="H73" s="273">
        <v>1</v>
      </c>
      <c r="I73" s="278">
        <v>6</v>
      </c>
      <c r="J73" s="237"/>
      <c r="K73" s="237"/>
      <c r="L73" s="237"/>
      <c r="M73" s="237"/>
    </row>
    <row r="74" spans="1:13" ht="21" customHeight="1">
      <c r="A74" s="249">
        <v>27</v>
      </c>
      <c r="B74" s="261">
        <v>7</v>
      </c>
      <c r="C74" s="274">
        <v>190</v>
      </c>
      <c r="D74" s="274">
        <v>4</v>
      </c>
      <c r="E74" s="274">
        <v>27</v>
      </c>
      <c r="F74" s="274">
        <v>0</v>
      </c>
      <c r="G74" s="274">
        <v>23</v>
      </c>
      <c r="H74" s="274">
        <v>0</v>
      </c>
      <c r="I74" s="279">
        <v>1</v>
      </c>
      <c r="J74" s="237"/>
      <c r="K74" s="237"/>
      <c r="L74" s="237"/>
      <c r="M74" s="237"/>
    </row>
    <row r="75" spans="1:13" ht="21" customHeight="1">
      <c r="A75" s="249">
        <v>28</v>
      </c>
      <c r="B75" s="261">
        <v>7</v>
      </c>
      <c r="C75" s="274">
        <v>206</v>
      </c>
      <c r="D75" s="274">
        <v>3</v>
      </c>
      <c r="E75" s="268">
        <v>26</v>
      </c>
      <c r="F75" s="268">
        <v>0</v>
      </c>
      <c r="G75" s="268">
        <v>26</v>
      </c>
      <c r="H75" s="268">
        <v>0</v>
      </c>
      <c r="I75" s="280">
        <v>0</v>
      </c>
      <c r="J75" s="237"/>
      <c r="K75" s="237"/>
      <c r="L75" s="237"/>
      <c r="M75" s="237"/>
    </row>
    <row r="76" spans="1:13" ht="21" customHeight="1">
      <c r="A76" s="239">
        <v>29</v>
      </c>
      <c r="B76" s="261">
        <v>7</v>
      </c>
      <c r="C76" s="274">
        <v>203</v>
      </c>
      <c r="D76" s="274">
        <v>3</v>
      </c>
      <c r="E76" s="268">
        <v>26</v>
      </c>
      <c r="F76" s="268">
        <v>0</v>
      </c>
      <c r="G76" s="268">
        <v>26</v>
      </c>
      <c r="H76" s="268">
        <v>0</v>
      </c>
      <c r="I76" s="280">
        <v>3</v>
      </c>
      <c r="J76" s="237"/>
      <c r="K76" s="237"/>
      <c r="L76" s="237"/>
      <c r="M76" s="237"/>
    </row>
    <row r="77" spans="1:13" ht="21" customHeight="1">
      <c r="A77" s="239">
        <v>30</v>
      </c>
      <c r="B77" s="261">
        <v>6</v>
      </c>
      <c r="C77" s="274">
        <v>172</v>
      </c>
      <c r="D77" s="274">
        <v>3</v>
      </c>
      <c r="E77" s="274">
        <v>26</v>
      </c>
      <c r="F77" s="274">
        <v>0</v>
      </c>
      <c r="G77" s="274">
        <v>24</v>
      </c>
      <c r="H77" s="274">
        <v>0</v>
      </c>
      <c r="I77" s="279">
        <v>4</v>
      </c>
      <c r="J77" s="237"/>
      <c r="K77" s="237"/>
      <c r="L77" s="237"/>
      <c r="M77" s="237"/>
    </row>
    <row r="78" spans="1:13" ht="21" customHeight="1">
      <c r="A78" s="239" t="s">
        <v>158</v>
      </c>
      <c r="B78" s="261">
        <v>6</v>
      </c>
      <c r="C78" s="274">
        <v>159</v>
      </c>
      <c r="D78" s="274">
        <v>2</v>
      </c>
      <c r="E78" s="274">
        <v>25</v>
      </c>
      <c r="F78" s="274">
        <v>0</v>
      </c>
      <c r="G78" s="274">
        <v>24</v>
      </c>
      <c r="H78" s="274">
        <v>0</v>
      </c>
      <c r="I78" s="279">
        <v>4</v>
      </c>
      <c r="J78" s="237"/>
      <c r="K78" s="237"/>
      <c r="L78" s="237"/>
      <c r="M78" s="237"/>
    </row>
    <row r="79" spans="1:13" ht="21" customHeight="1">
      <c r="A79" s="239">
        <v>2</v>
      </c>
      <c r="B79" s="261">
        <v>6</v>
      </c>
      <c r="C79" s="274">
        <v>175</v>
      </c>
      <c r="D79" s="274">
        <v>1</v>
      </c>
      <c r="E79" s="274">
        <v>7</v>
      </c>
      <c r="F79" s="274">
        <v>1</v>
      </c>
      <c r="G79" s="274">
        <v>33</v>
      </c>
      <c r="H79" s="274">
        <v>0</v>
      </c>
      <c r="I79" s="279">
        <v>4</v>
      </c>
      <c r="J79" s="237"/>
      <c r="K79" s="237"/>
      <c r="L79" s="237"/>
      <c r="M79" s="237"/>
    </row>
    <row r="80" spans="1:13" ht="21" customHeight="1">
      <c r="A80" s="243">
        <v>3</v>
      </c>
      <c r="B80" s="262">
        <v>5</v>
      </c>
      <c r="C80" s="275">
        <v>136</v>
      </c>
      <c r="D80" s="270">
        <v>0</v>
      </c>
      <c r="E80" s="270">
        <v>7</v>
      </c>
      <c r="F80" s="270">
        <v>1</v>
      </c>
      <c r="G80" s="270">
        <v>21</v>
      </c>
      <c r="H80" s="275">
        <v>0</v>
      </c>
      <c r="I80" s="281">
        <v>2</v>
      </c>
      <c r="J80" s="237"/>
      <c r="K80" s="237"/>
      <c r="L80" s="237"/>
      <c r="M80" s="237"/>
    </row>
    <row r="81" spans="1:13" ht="21" hidden="1" customHeight="1">
      <c r="A81" s="250">
        <v>29</v>
      </c>
      <c r="B81" s="708" t="s">
        <v>91</v>
      </c>
      <c r="C81" s="709"/>
      <c r="D81" s="709"/>
      <c r="E81" s="270"/>
      <c r="F81" s="270"/>
      <c r="G81" s="270"/>
      <c r="H81" s="270"/>
      <c r="I81" s="281"/>
      <c r="J81" s="237"/>
      <c r="K81" s="237"/>
      <c r="L81" s="237"/>
      <c r="M81" s="237"/>
    </row>
    <row r="82" spans="1:13">
      <c r="A82" s="237" t="s">
        <v>366</v>
      </c>
      <c r="B82" s="237"/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</row>
    <row r="84" spans="1:13">
      <c r="M84" s="109" t="s">
        <v>31</v>
      </c>
    </row>
    <row r="85" spans="1:13">
      <c r="M85" s="109" t="s">
        <v>192</v>
      </c>
    </row>
  </sheetData>
  <mergeCells count="10">
    <mergeCell ref="B81:D81"/>
    <mergeCell ref="A7:A8"/>
    <mergeCell ref="A38:A39"/>
    <mergeCell ref="A69:A70"/>
    <mergeCell ref="A4:M4"/>
    <mergeCell ref="H53:I53"/>
    <mergeCell ref="B69:C69"/>
    <mergeCell ref="D69:E69"/>
    <mergeCell ref="F69:G69"/>
    <mergeCell ref="H69:I69"/>
  </mergeCells>
  <phoneticPr fontId="6"/>
  <printOptions horizontalCentered="1"/>
  <pageMargins left="0.59055118110236227" right="0.59055118110236227" top="0.59055118110236227" bottom="0.78740157480314965" header="0" footer="0"/>
  <pageSetup paperSize="9" scale="85" orientation="portrait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65"/>
  <sheetViews>
    <sheetView showGridLines="0" view="pageBreakPreview" zoomScaleSheetLayoutView="100" workbookViewId="0">
      <selection activeCell="H65" sqref="H65"/>
    </sheetView>
  </sheetViews>
  <sheetFormatPr defaultColWidth="10" defaultRowHeight="12"/>
  <cols>
    <col min="1" max="1" width="8.875" style="9" customWidth="1"/>
    <col min="2" max="4" width="17.5" style="9" customWidth="1"/>
    <col min="5" max="16384" width="10" style="9"/>
  </cols>
  <sheetData>
    <row r="2" spans="1:5" ht="17.25">
      <c r="A2" s="75" t="s">
        <v>29</v>
      </c>
    </row>
    <row r="3" spans="1:5">
      <c r="E3" s="294"/>
    </row>
    <row r="4" spans="1:5" ht="27" customHeight="1">
      <c r="A4" s="700" t="s">
        <v>437</v>
      </c>
      <c r="B4" s="700"/>
      <c r="C4" s="700"/>
      <c r="D4" s="700"/>
      <c r="E4" s="294"/>
    </row>
    <row r="5" spans="1:5" ht="12.75" customHeight="1">
      <c r="A5" s="291"/>
      <c r="B5" s="295"/>
      <c r="C5" s="295"/>
      <c r="D5" s="295"/>
      <c r="E5" s="294"/>
    </row>
    <row r="6" spans="1:5" ht="18" customHeight="1">
      <c r="D6" s="110" t="s">
        <v>348</v>
      </c>
      <c r="E6" s="294"/>
    </row>
    <row r="7" spans="1:5" ht="21" customHeight="1">
      <c r="A7" s="10" t="s">
        <v>198</v>
      </c>
      <c r="B7" s="10" t="s">
        <v>367</v>
      </c>
      <c r="C7" s="10" t="s">
        <v>371</v>
      </c>
      <c r="D7" s="10" t="s">
        <v>343</v>
      </c>
      <c r="E7" s="294"/>
    </row>
    <row r="8" spans="1:5" ht="21" hidden="1" customHeight="1">
      <c r="A8" s="16" t="s">
        <v>372</v>
      </c>
      <c r="B8" s="296">
        <v>50</v>
      </c>
      <c r="C8" s="301">
        <f t="shared" ref="C8:C13" si="0">D8/B8*100</f>
        <v>2300</v>
      </c>
      <c r="D8" s="304">
        <v>1150</v>
      </c>
      <c r="E8" s="294"/>
    </row>
    <row r="9" spans="1:5" ht="21" hidden="1" customHeight="1">
      <c r="A9" s="79">
        <v>5</v>
      </c>
      <c r="B9" s="297">
        <v>66</v>
      </c>
      <c r="C9" s="302">
        <f t="shared" si="0"/>
        <v>2257.5757575757575</v>
      </c>
      <c r="D9" s="305">
        <v>1490</v>
      </c>
    </row>
    <row r="10" spans="1:5" ht="21" hidden="1" customHeight="1">
      <c r="A10" s="79">
        <v>6</v>
      </c>
      <c r="B10" s="297">
        <v>70</v>
      </c>
      <c r="C10" s="302">
        <f t="shared" si="0"/>
        <v>1914.2857142857142</v>
      </c>
      <c r="D10" s="305">
        <v>1340</v>
      </c>
    </row>
    <row r="11" spans="1:5" ht="21" hidden="1" customHeight="1">
      <c r="A11" s="79">
        <v>7</v>
      </c>
      <c r="B11" s="297">
        <v>72</v>
      </c>
      <c r="C11" s="302">
        <f t="shared" si="0"/>
        <v>2013.8888888888889</v>
      </c>
      <c r="D11" s="305">
        <v>1450</v>
      </c>
    </row>
    <row r="12" spans="1:5" ht="21" hidden="1" customHeight="1">
      <c r="A12" s="79">
        <v>8</v>
      </c>
      <c r="B12" s="297">
        <v>65</v>
      </c>
      <c r="C12" s="302">
        <f t="shared" si="0"/>
        <v>1692.3076923076924</v>
      </c>
      <c r="D12" s="305">
        <v>1100</v>
      </c>
    </row>
    <row r="13" spans="1:5" ht="21" hidden="1" customHeight="1">
      <c r="A13" s="79">
        <v>9</v>
      </c>
      <c r="B13" s="297">
        <v>66</v>
      </c>
      <c r="C13" s="302">
        <f t="shared" si="0"/>
        <v>1939.3939393939395</v>
      </c>
      <c r="D13" s="305">
        <v>1280</v>
      </c>
    </row>
    <row r="14" spans="1:5" ht="21" hidden="1" customHeight="1">
      <c r="A14" s="292" t="s">
        <v>347</v>
      </c>
      <c r="B14" s="297">
        <v>65</v>
      </c>
      <c r="C14" s="302">
        <v>1750</v>
      </c>
      <c r="D14" s="305">
        <v>1138</v>
      </c>
    </row>
    <row r="15" spans="1:5" ht="21" hidden="1" customHeight="1">
      <c r="A15" s="79" t="s">
        <v>349</v>
      </c>
      <c r="B15" s="297">
        <v>70</v>
      </c>
      <c r="C15" s="302">
        <v>1930</v>
      </c>
      <c r="D15" s="305">
        <v>1350</v>
      </c>
    </row>
    <row r="16" spans="1:5" ht="21" hidden="1" customHeight="1">
      <c r="A16" s="79">
        <v>12</v>
      </c>
      <c r="B16" s="297">
        <v>77</v>
      </c>
      <c r="C16" s="302">
        <v>1990</v>
      </c>
      <c r="D16" s="305">
        <v>1530</v>
      </c>
    </row>
    <row r="17" spans="1:10" ht="21" hidden="1" customHeight="1">
      <c r="A17" s="79">
        <v>13</v>
      </c>
      <c r="B17" s="297">
        <v>78</v>
      </c>
      <c r="C17" s="302">
        <v>1950</v>
      </c>
      <c r="D17" s="305">
        <v>1520</v>
      </c>
      <c r="E17" s="294"/>
    </row>
    <row r="18" spans="1:10" ht="21" hidden="1" customHeight="1">
      <c r="A18" s="79">
        <v>14</v>
      </c>
      <c r="B18" s="297">
        <v>79</v>
      </c>
      <c r="C18" s="302">
        <v>2010</v>
      </c>
      <c r="D18" s="305">
        <v>1590</v>
      </c>
      <c r="E18" s="294"/>
    </row>
    <row r="19" spans="1:10" ht="21" hidden="1" customHeight="1">
      <c r="A19" s="79" t="s">
        <v>352</v>
      </c>
      <c r="B19" s="297">
        <v>79</v>
      </c>
      <c r="C19" s="302">
        <v>1960</v>
      </c>
      <c r="D19" s="305">
        <v>1550</v>
      </c>
      <c r="E19" s="294"/>
    </row>
    <row r="20" spans="1:10" ht="21" hidden="1" customHeight="1">
      <c r="A20" s="79">
        <v>16</v>
      </c>
      <c r="B20" s="297">
        <v>79</v>
      </c>
      <c r="C20" s="302">
        <v>2150</v>
      </c>
      <c r="D20" s="305">
        <v>1700</v>
      </c>
      <c r="E20" s="294"/>
    </row>
    <row r="21" spans="1:10" ht="21" hidden="1" customHeight="1">
      <c r="A21" s="79">
        <v>17</v>
      </c>
      <c r="B21" s="297">
        <v>77</v>
      </c>
      <c r="C21" s="302">
        <v>1500</v>
      </c>
      <c r="D21" s="305">
        <v>1160</v>
      </c>
      <c r="E21" s="294"/>
    </row>
    <row r="22" spans="1:10" ht="21" hidden="1" customHeight="1">
      <c r="A22" s="79">
        <v>18</v>
      </c>
      <c r="B22" s="297">
        <v>98</v>
      </c>
      <c r="C22" s="302">
        <v>1500</v>
      </c>
      <c r="D22" s="305">
        <v>1480</v>
      </c>
      <c r="E22" s="294"/>
    </row>
    <row r="23" spans="1:10" ht="21" hidden="1" customHeight="1">
      <c r="A23" s="79">
        <v>19</v>
      </c>
      <c r="B23" s="297">
        <v>70</v>
      </c>
      <c r="C23" s="302">
        <v>1500</v>
      </c>
      <c r="D23" s="305">
        <v>1050</v>
      </c>
      <c r="E23" s="294"/>
    </row>
    <row r="24" spans="1:10" ht="21" customHeight="1">
      <c r="A24" s="79">
        <v>25</v>
      </c>
      <c r="B24" s="298">
        <v>70</v>
      </c>
      <c r="C24" s="302">
        <v>1888</v>
      </c>
      <c r="D24" s="305">
        <v>1322</v>
      </c>
      <c r="E24" s="294"/>
      <c r="J24" s="308"/>
    </row>
    <row r="25" spans="1:10" ht="21" customHeight="1">
      <c r="A25" s="79">
        <v>26</v>
      </c>
      <c r="B25" s="298">
        <v>75</v>
      </c>
      <c r="C25" s="302">
        <v>1739</v>
      </c>
      <c r="D25" s="305">
        <v>1304</v>
      </c>
      <c r="E25" s="294"/>
      <c r="J25" s="308"/>
    </row>
    <row r="26" spans="1:10" ht="21" customHeight="1">
      <c r="A26" s="79">
        <v>27</v>
      </c>
      <c r="B26" s="298">
        <v>70</v>
      </c>
      <c r="C26" s="302">
        <v>1871</v>
      </c>
      <c r="D26" s="305">
        <v>1310</v>
      </c>
      <c r="E26" s="294"/>
      <c r="J26" s="308"/>
    </row>
    <row r="27" spans="1:10" ht="21" customHeight="1">
      <c r="A27" s="79">
        <v>28</v>
      </c>
      <c r="B27" s="298">
        <v>60</v>
      </c>
      <c r="C27" s="302">
        <v>1507</v>
      </c>
      <c r="D27" s="305">
        <v>904</v>
      </c>
      <c r="E27" s="294"/>
      <c r="J27" s="308"/>
    </row>
    <row r="28" spans="1:10" ht="21" customHeight="1">
      <c r="A28" s="79">
        <v>29</v>
      </c>
      <c r="B28" s="298">
        <v>65</v>
      </c>
      <c r="C28" s="302">
        <v>1445</v>
      </c>
      <c r="D28" s="305">
        <v>939</v>
      </c>
      <c r="E28" s="294"/>
      <c r="J28" s="308"/>
    </row>
    <row r="29" spans="1:10" ht="21" customHeight="1">
      <c r="A29" s="79">
        <v>30</v>
      </c>
      <c r="B29" s="298">
        <v>42.7</v>
      </c>
      <c r="C29" s="302">
        <v>1199</v>
      </c>
      <c r="D29" s="305">
        <v>512</v>
      </c>
      <c r="E29" s="294"/>
      <c r="J29" s="308"/>
    </row>
    <row r="30" spans="1:10" ht="21" customHeight="1">
      <c r="A30" s="79" t="s">
        <v>158</v>
      </c>
      <c r="B30" s="298">
        <v>31.5</v>
      </c>
      <c r="C30" s="302">
        <v>1200</v>
      </c>
      <c r="D30" s="305">
        <v>378</v>
      </c>
      <c r="E30" s="294"/>
      <c r="J30" s="308"/>
    </row>
    <row r="31" spans="1:10" ht="21" customHeight="1">
      <c r="A31" s="79">
        <v>2</v>
      </c>
      <c r="B31" s="298">
        <v>25.4</v>
      </c>
      <c r="C31" s="302">
        <v>1047</v>
      </c>
      <c r="D31" s="305">
        <v>266</v>
      </c>
      <c r="E31" s="294"/>
      <c r="J31" s="308"/>
    </row>
    <row r="32" spans="1:10" ht="21" customHeight="1">
      <c r="A32" s="79">
        <v>3</v>
      </c>
      <c r="B32" s="298">
        <v>20.9</v>
      </c>
      <c r="C32" s="302">
        <v>1000</v>
      </c>
      <c r="D32" s="305">
        <v>209</v>
      </c>
      <c r="E32" s="294"/>
      <c r="J32" s="308"/>
    </row>
    <row r="33" spans="1:10" ht="21" customHeight="1">
      <c r="A33" s="17">
        <v>4</v>
      </c>
      <c r="B33" s="299">
        <v>18.8</v>
      </c>
      <c r="C33" s="303">
        <v>899</v>
      </c>
      <c r="D33" s="306">
        <v>169</v>
      </c>
      <c r="E33" s="294"/>
      <c r="J33" s="308"/>
    </row>
    <row r="34" spans="1:10">
      <c r="B34" s="110"/>
      <c r="C34" s="110"/>
      <c r="D34" s="110" t="s">
        <v>373</v>
      </c>
      <c r="J34" s="309"/>
    </row>
    <row r="35" spans="1:10">
      <c r="D35" s="110"/>
    </row>
    <row r="36" spans="1:10" ht="17.25">
      <c r="A36" s="293"/>
    </row>
    <row r="38" spans="1:10" ht="17.25">
      <c r="A38" s="700"/>
      <c r="B38" s="700"/>
      <c r="C38" s="700"/>
      <c r="D38" s="700"/>
      <c r="E38" s="700"/>
      <c r="F38" s="700"/>
      <c r="G38" s="700"/>
      <c r="H38" s="700"/>
    </row>
    <row r="39" spans="1:10">
      <c r="H39" s="109"/>
    </row>
    <row r="42" spans="1:10">
      <c r="A42" s="294"/>
      <c r="B42" s="300"/>
      <c r="C42" s="300"/>
      <c r="D42" s="300"/>
    </row>
    <row r="43" spans="1:10" ht="20.25" customHeight="1"/>
    <row r="63" spans="5:8" ht="13.5" customHeight="1">
      <c r="E63" s="715"/>
      <c r="F63" s="715"/>
      <c r="G63" s="715"/>
      <c r="H63" s="715"/>
    </row>
    <row r="64" spans="5:8" ht="13.5" customHeight="1">
      <c r="E64" s="716"/>
      <c r="F64" s="716"/>
      <c r="G64" s="716"/>
      <c r="H64" s="716"/>
    </row>
    <row r="65" spans="8:8">
      <c r="H65" s="109"/>
    </row>
  </sheetData>
  <mergeCells count="4">
    <mergeCell ref="A4:D4"/>
    <mergeCell ref="A38:H38"/>
    <mergeCell ref="E63:H63"/>
    <mergeCell ref="E64:H64"/>
  </mergeCells>
  <phoneticPr fontId="6"/>
  <printOptions horizontalCentered="1"/>
  <pageMargins left="0.59055118110236227" right="0.59055118110236227" top="0.59055118110236227" bottom="0.78740157480314965" header="0" footer="0"/>
  <pageSetup paperSize="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目次</vt:lpstr>
      <vt:lpstr>1-2-3-4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'10'!Print_Area</vt:lpstr>
      <vt:lpstr>'11'!Print_Area</vt:lpstr>
      <vt:lpstr>'12'!Print_Area</vt:lpstr>
      <vt:lpstr>'1-2-3-4'!Print_Area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'6'!Print_Area</vt:lpstr>
      <vt:lpstr>'7'!Print_Area</vt:lpstr>
      <vt:lpstr>'8'!Print_Area</vt:lpstr>
      <vt:lpstr>'9'!Print_Area</vt:lpstr>
      <vt:lpstr>'22'!Print_Titles</vt:lpstr>
      <vt:lpstr>'9'!Print_Titles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kinjou788</cp:lastModifiedBy>
  <cp:lastPrinted>2024-03-08T02:22:55Z</cp:lastPrinted>
  <dcterms:created xsi:type="dcterms:W3CDTF">2024-01-31T01:27:59Z</dcterms:created>
  <dcterms:modified xsi:type="dcterms:W3CDTF">2024-04-11T10:48:44Z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2024-03-18T03:26:13Z</vt:filetime>
  </property>
</Properties>
</file>