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72.0.100.98\情報政策係\【⑭統計】\09読谷村統計書\R5       読谷村統計書発刊一件\07.ホームページ掲載用\Excel\"/>
    </mc:Choice>
  </mc:AlternateContent>
  <bookViews>
    <workbookView xWindow="0" yWindow="0" windowWidth="23880" windowHeight="6540"/>
  </bookViews>
  <sheets>
    <sheet name="目次" sheetId="23" r:id="rId1"/>
    <sheet name="1-2" sheetId="1" r:id="rId2"/>
    <sheet name="3-4" sheetId="2" r:id="rId3"/>
    <sheet name="5" sheetId="11" r:id="rId4"/>
    <sheet name="6" sheetId="12" r:id="rId5"/>
    <sheet name="7" sheetId="13" r:id="rId6"/>
    <sheet name="8 " sheetId="22" r:id="rId7"/>
    <sheet name="9 " sheetId="20" r:id="rId8"/>
    <sheet name="10" sheetId="15" r:id="rId9"/>
    <sheet name="11" sheetId="19" r:id="rId10"/>
    <sheet name="12" sheetId="3" r:id="rId11"/>
    <sheet name="13" sheetId="21" r:id="rId12"/>
    <sheet name="14" sheetId="4" r:id="rId13"/>
    <sheet name="15-16" sheetId="5" r:id="rId14"/>
    <sheet name="17" sheetId="6" r:id="rId15"/>
    <sheet name="18" sheetId="7" r:id="rId16"/>
    <sheet name="19" sheetId="8" r:id="rId17"/>
    <sheet name="20" sheetId="9" r:id="rId18"/>
    <sheet name="21" sheetId="10" r:id="rId19"/>
  </sheets>
  <externalReferences>
    <externalReference r:id="rId20"/>
    <externalReference r:id="rId21"/>
    <externalReference r:id="rId22"/>
  </externalReferences>
  <definedNames>
    <definedName name="_10A59_" localSheetId="9">#REF!</definedName>
    <definedName name="_10A59_" localSheetId="11">#REF!</definedName>
    <definedName name="_10A59_" localSheetId="3">#REF!</definedName>
    <definedName name="_10A59_" localSheetId="6">#REF!</definedName>
    <definedName name="_10A59_" localSheetId="7">#REF!</definedName>
    <definedName name="_10A59_">#REF!</definedName>
    <definedName name="_12A60_" localSheetId="11">#REF!</definedName>
    <definedName name="_12A60_" localSheetId="3">#REF!</definedName>
    <definedName name="_12A60_" localSheetId="6">#REF!</definedName>
    <definedName name="_12A60_" localSheetId="7">#REF!</definedName>
    <definedName name="_12A60_">#REF!</definedName>
    <definedName name="_14A61_" localSheetId="11">#REF!</definedName>
    <definedName name="_14A61_" localSheetId="3">#REF!</definedName>
    <definedName name="_14A61_" localSheetId="6">#REF!</definedName>
    <definedName name="_14A61_" localSheetId="7">#REF!</definedName>
    <definedName name="_14A61_">#REF!</definedName>
    <definedName name="_16A62_" localSheetId="3">#REF!</definedName>
    <definedName name="_16A62_" localSheetId="6">#REF!</definedName>
    <definedName name="_16A62_" localSheetId="7">#REF!</definedName>
    <definedName name="_16A62_">#REF!</definedName>
    <definedName name="_18A63_" localSheetId="3">#REF!</definedName>
    <definedName name="_18A63_" localSheetId="6">#REF!</definedName>
    <definedName name="_18A63_" localSheetId="7">#REF!</definedName>
    <definedName name="_18A63_">#REF!</definedName>
    <definedName name="_2A1_" localSheetId="3">#REF!</definedName>
    <definedName name="_2A1_" localSheetId="6">#REF!</definedName>
    <definedName name="_2A1_" localSheetId="7">#REF!</definedName>
    <definedName name="_2A1_">#REF!</definedName>
    <definedName name="_4A2_" localSheetId="3">#REF!</definedName>
    <definedName name="_4A2_" localSheetId="6">#REF!</definedName>
    <definedName name="_4A2_" localSheetId="7">#REF!</definedName>
    <definedName name="_4A2_">#REF!</definedName>
    <definedName name="_6A57_" localSheetId="3">#REF!</definedName>
    <definedName name="_6A57_" localSheetId="6">#REF!</definedName>
    <definedName name="_6A57_" localSheetId="7">#REF!</definedName>
    <definedName name="_6A57_">#REF!</definedName>
    <definedName name="_8A58_" localSheetId="3">#REF!</definedName>
    <definedName name="_8A58_" localSheetId="6">#REF!</definedName>
    <definedName name="_8A58_" localSheetId="7">#REF!</definedName>
    <definedName name="_8A58_">#REF!</definedName>
    <definedName name="A" localSheetId="3">#REF!</definedName>
    <definedName name="A" localSheetId="6">#REF!</definedName>
    <definedName name="A" localSheetId="7">#REF!</definedName>
    <definedName name="A">#REF!</definedName>
    <definedName name="B">#REF!</definedName>
    <definedName name="_xlnm.Print_Area" localSheetId="8">'10'!$A$1:$K$32</definedName>
    <definedName name="_xlnm.Print_Area" localSheetId="9">'11'!$A$1:$Y$63</definedName>
    <definedName name="_xlnm.Print_Area" localSheetId="10">'12'!$A$1:$N$42</definedName>
    <definedName name="_xlnm.Print_Area" localSheetId="1">'1-2'!$A$1:$H$61</definedName>
    <definedName name="_xlnm.Print_Area" localSheetId="11">'13'!$A$1:$J$63</definedName>
    <definedName name="_xlnm.Print_Area" localSheetId="12">'14'!$A$1:$M$24</definedName>
    <definedName name="_xlnm.Print_Area" localSheetId="13">'15-16'!$A$1:$K$44</definedName>
    <definedName name="_xlnm.Print_Area" localSheetId="14">'17'!$A$1:$M$15</definedName>
    <definedName name="_xlnm.Print_Area" localSheetId="15">'18'!$A$1:$I$28</definedName>
    <definedName name="_xlnm.Print_Area" localSheetId="16">'19'!$A$1:$I$32</definedName>
    <definedName name="_xlnm.Print_Area" localSheetId="17">'20'!$A$1:$L$44</definedName>
    <definedName name="_xlnm.Print_Area" localSheetId="18">'21'!$A$1:$AC$44</definedName>
    <definedName name="_xlnm.Print_Area" localSheetId="2">'3-4'!$A$1:$K$59</definedName>
    <definedName name="_xlnm.Print_Area" localSheetId="3">'5'!$A$2:$K$41</definedName>
    <definedName name="_xlnm.Print_Area" localSheetId="4">'6'!$A$1:$F$34</definedName>
    <definedName name="_xlnm.Print_Area" localSheetId="5">'7'!$A$2:$AF$53</definedName>
    <definedName name="_xlnm.Print_Area" localSheetId="6">'8 '!$A$2:$AD$60</definedName>
    <definedName name="_xlnm.Print_Area" localSheetId="7">'9 '!$A$1:$P$32</definedName>
    <definedName name="Z" localSheetId="9">[1]分配総括!#REF!</definedName>
    <definedName name="Z" localSheetId="11">[1]分配総括!#REF!</definedName>
    <definedName name="Z" localSheetId="3">[1]分配総括!#REF!</definedName>
    <definedName name="Z" localSheetId="6">[1]分配総括!#REF!</definedName>
    <definedName name="Z" localSheetId="7">[1]分配総括!#REF!</definedName>
    <definedName name="Z">[1]分配総括!#REF!</definedName>
    <definedName name="あ" localSheetId="9">#REF!</definedName>
    <definedName name="あ" localSheetId="11">#REF!</definedName>
    <definedName name="あ" localSheetId="3">#REF!</definedName>
    <definedName name="あ" localSheetId="6">#REF!</definedName>
    <definedName name="あ" localSheetId="7">#REF!</definedName>
    <definedName name="あ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3" i="22" l="1"/>
  <c r="D53" i="22"/>
  <c r="E53" i="22"/>
  <c r="F53" i="22"/>
  <c r="G53" i="22"/>
  <c r="H53" i="22"/>
  <c r="I53" i="22"/>
  <c r="J53" i="22"/>
  <c r="K53" i="22"/>
  <c r="L53" i="22"/>
  <c r="M53" i="22"/>
  <c r="N53" i="22"/>
  <c r="O53" i="22"/>
  <c r="C54" i="22"/>
  <c r="D54" i="22"/>
  <c r="E54" i="22"/>
  <c r="F54" i="22"/>
  <c r="G54" i="22"/>
  <c r="H54" i="22"/>
  <c r="I54" i="22"/>
  <c r="J54" i="22"/>
  <c r="K54" i="22"/>
  <c r="L54" i="22"/>
  <c r="M54" i="22"/>
  <c r="N54" i="22"/>
  <c r="O54" i="22"/>
  <c r="C57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C59" i="22"/>
  <c r="D59" i="22"/>
  <c r="E59" i="22"/>
  <c r="F59" i="22"/>
  <c r="G59" i="22"/>
  <c r="H59" i="22"/>
  <c r="I59" i="22"/>
  <c r="J59" i="22"/>
  <c r="K59" i="22"/>
  <c r="L59" i="22"/>
  <c r="M59" i="22"/>
  <c r="M25" i="20" l="1"/>
  <c r="I25" i="20"/>
  <c r="N25" i="20" s="1"/>
  <c r="E25" i="20"/>
  <c r="O25" i="20" s="1"/>
  <c r="M24" i="20"/>
  <c r="I24" i="20"/>
  <c r="N24" i="20" s="1"/>
  <c r="E24" i="20"/>
  <c r="M23" i="20"/>
  <c r="I23" i="20"/>
  <c r="N23" i="20" s="1"/>
  <c r="E23" i="20"/>
  <c r="O23" i="20" s="1"/>
  <c r="M22" i="20"/>
  <c r="I22" i="20"/>
  <c r="N22" i="20" s="1"/>
  <c r="E22" i="20"/>
  <c r="M21" i="20"/>
  <c r="I21" i="20"/>
  <c r="N21" i="20" s="1"/>
  <c r="E21" i="20"/>
  <c r="O21" i="20" s="1"/>
  <c r="O22" i="20" l="1"/>
  <c r="O24" i="20"/>
  <c r="Y101" i="19" l="1"/>
  <c r="X101" i="19"/>
  <c r="W101" i="19"/>
  <c r="V101" i="19"/>
  <c r="U101" i="19"/>
  <c r="Y75" i="19"/>
  <c r="X75" i="19"/>
  <c r="W75" i="19"/>
  <c r="V75" i="19"/>
  <c r="U75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Y37" i="19"/>
  <c r="X37" i="19"/>
  <c r="W37" i="19"/>
  <c r="V37" i="19"/>
  <c r="U37" i="19"/>
  <c r="T37" i="19"/>
  <c r="T5" i="19" s="1"/>
  <c r="S37" i="19"/>
  <c r="R37" i="19"/>
  <c r="R5" i="19" s="1"/>
  <c r="Q37" i="19"/>
  <c r="P37" i="19"/>
  <c r="P5" i="19" s="1"/>
  <c r="O37" i="19"/>
  <c r="N37" i="19"/>
  <c r="M37" i="19"/>
  <c r="L37" i="19"/>
  <c r="K37" i="19"/>
  <c r="I37" i="19"/>
  <c r="H37" i="19"/>
  <c r="G37" i="19"/>
  <c r="F37" i="19"/>
  <c r="E37" i="19"/>
  <c r="D37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Y5" i="19"/>
  <c r="W5" i="19"/>
  <c r="U5" i="19"/>
  <c r="S5" i="19"/>
  <c r="Q5" i="19"/>
  <c r="O5" i="19"/>
  <c r="V5" i="19" l="1"/>
  <c r="X5" i="19"/>
  <c r="AF51" i="13"/>
  <c r="AF50" i="13"/>
  <c r="J35" i="11" l="1"/>
  <c r="H35" i="11"/>
  <c r="I35" i="11"/>
  <c r="AE51" i="13" l="1"/>
  <c r="AD51" i="13"/>
  <c r="AC51" i="13"/>
  <c r="AB51" i="13"/>
  <c r="AA51" i="13"/>
  <c r="Z51" i="13"/>
  <c r="Y51" i="13"/>
  <c r="X51" i="13"/>
  <c r="W51" i="13"/>
  <c r="V51" i="13"/>
  <c r="U51" i="13"/>
  <c r="T51" i="13"/>
  <c r="R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AE50" i="13"/>
  <c r="AD50" i="13"/>
  <c r="AC50" i="13"/>
  <c r="AB50" i="13"/>
  <c r="AA50" i="13"/>
  <c r="Z50" i="13"/>
  <c r="Y50" i="13"/>
  <c r="X50" i="13"/>
  <c r="W50" i="13"/>
  <c r="V50" i="13"/>
  <c r="U50" i="13"/>
  <c r="T50" i="13"/>
  <c r="R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S46" i="13"/>
  <c r="T8" i="13"/>
  <c r="J34" i="11"/>
  <c r="I34" i="11"/>
  <c r="H34" i="11"/>
  <c r="J33" i="11"/>
  <c r="I33" i="11"/>
  <c r="H33" i="11"/>
  <c r="J32" i="11"/>
  <c r="I32" i="11"/>
  <c r="H32" i="11"/>
  <c r="J31" i="11"/>
  <c r="I31" i="11"/>
  <c r="H31" i="11"/>
  <c r="J30" i="11"/>
  <c r="I30" i="11"/>
  <c r="H30" i="11"/>
  <c r="I29" i="11"/>
  <c r="H29" i="11"/>
  <c r="J28" i="11"/>
  <c r="H28" i="11"/>
  <c r="D28" i="11"/>
  <c r="J29" i="11" s="1"/>
  <c r="J27" i="11"/>
  <c r="H27" i="11"/>
  <c r="D27" i="11"/>
  <c r="I27" i="11" s="1"/>
  <c r="J26" i="11"/>
  <c r="H26" i="11"/>
  <c r="D26" i="11"/>
  <c r="I26" i="11" s="1"/>
  <c r="I25" i="11"/>
  <c r="H25" i="11"/>
  <c r="J24" i="11"/>
  <c r="I24" i="11"/>
  <c r="H24" i="11"/>
  <c r="J23" i="11"/>
  <c r="I23" i="11"/>
  <c r="H23" i="11"/>
  <c r="J22" i="11"/>
  <c r="I22" i="11"/>
  <c r="H22" i="11"/>
  <c r="J21" i="11"/>
  <c r="J20" i="11"/>
  <c r="J19" i="11"/>
  <c r="J8" i="11"/>
  <c r="I8" i="11"/>
  <c r="H8" i="11"/>
  <c r="J7" i="11"/>
  <c r="I7" i="11"/>
  <c r="H7" i="11"/>
  <c r="I6" i="11"/>
  <c r="H6" i="11"/>
  <c r="I28" i="11" l="1"/>
  <c r="L41" i="10" l="1"/>
  <c r="H41" i="10"/>
  <c r="D41" i="10"/>
  <c r="C41" i="10"/>
  <c r="L38" i="10"/>
  <c r="H38" i="10"/>
  <c r="D38" i="10"/>
  <c r="L35" i="10"/>
  <c r="H35" i="10"/>
  <c r="D35" i="10"/>
  <c r="C35" i="10" s="1"/>
  <c r="L34" i="10"/>
  <c r="H34" i="10"/>
  <c r="D34" i="10"/>
  <c r="C34" i="10" s="1"/>
  <c r="L27" i="10"/>
  <c r="H27" i="10"/>
  <c r="D27" i="10"/>
  <c r="C27" i="10" s="1"/>
  <c r="L24" i="10"/>
  <c r="H24" i="10"/>
  <c r="D24" i="10"/>
  <c r="L21" i="10"/>
  <c r="H21" i="10"/>
  <c r="D21" i="10"/>
  <c r="C21" i="10"/>
  <c r="L20" i="10"/>
  <c r="H20" i="10"/>
  <c r="D20" i="10"/>
  <c r="C20" i="10"/>
  <c r="L13" i="10"/>
  <c r="H13" i="10"/>
  <c r="D13" i="10"/>
  <c r="C13" i="10"/>
  <c r="L10" i="10"/>
  <c r="H10" i="10"/>
  <c r="D10" i="10"/>
  <c r="AB7" i="10"/>
  <c r="AA7" i="10"/>
  <c r="Z7" i="10"/>
  <c r="R7" i="10"/>
  <c r="Q7" i="10"/>
  <c r="P7" i="10"/>
  <c r="O7" i="10"/>
  <c r="M7" i="10"/>
  <c r="L7" i="10"/>
  <c r="K7" i="10"/>
  <c r="J7" i="10"/>
  <c r="I7" i="10"/>
  <c r="H7" i="10"/>
  <c r="G7" i="10"/>
  <c r="F7" i="10"/>
  <c r="E7" i="10"/>
  <c r="D7" i="10"/>
  <c r="C7" i="10" s="1"/>
  <c r="AB6" i="10"/>
  <c r="AA6" i="10"/>
  <c r="Z6" i="10"/>
  <c r="R6" i="10"/>
  <c r="Q6" i="10"/>
  <c r="P6" i="10"/>
  <c r="O6" i="10"/>
  <c r="M6" i="10"/>
  <c r="L6" i="10"/>
  <c r="K6" i="10"/>
  <c r="J6" i="10"/>
  <c r="I6" i="10"/>
  <c r="H6" i="10"/>
  <c r="G6" i="10"/>
  <c r="F6" i="10"/>
  <c r="E6" i="10"/>
  <c r="D6" i="10"/>
  <c r="C6" i="10" s="1"/>
  <c r="L40" i="9"/>
  <c r="K40" i="9"/>
  <c r="J40" i="9"/>
  <c r="K33" i="9"/>
  <c r="F33" i="9"/>
  <c r="C33" i="9"/>
  <c r="L33" i="9" s="1"/>
  <c r="L28" i="9"/>
  <c r="K28" i="9"/>
  <c r="J28" i="9"/>
  <c r="K21" i="9"/>
  <c r="F21" i="9"/>
  <c r="C21" i="9"/>
  <c r="L21" i="9" s="1"/>
  <c r="L16" i="9"/>
  <c r="K16" i="9"/>
  <c r="J16" i="9"/>
  <c r="K9" i="9"/>
  <c r="I9" i="9"/>
  <c r="H9" i="9"/>
  <c r="G9" i="9"/>
  <c r="F9" i="9" s="1"/>
  <c r="E9" i="9"/>
  <c r="L9" i="9" s="1"/>
  <c r="D9" i="9"/>
  <c r="C9" i="9"/>
  <c r="J9" i="9" s="1"/>
  <c r="B9" i="9"/>
  <c r="I30" i="8"/>
  <c r="H30" i="8"/>
  <c r="G30" i="8"/>
  <c r="F30" i="8"/>
  <c r="I26" i="7"/>
  <c r="H26" i="7"/>
  <c r="G26" i="7"/>
  <c r="F26" i="7"/>
  <c r="I9" i="7"/>
  <c r="H9" i="7"/>
  <c r="G9" i="7"/>
  <c r="F9" i="7"/>
  <c r="K14" i="6"/>
  <c r="J14" i="6"/>
  <c r="I14" i="6"/>
  <c r="M7" i="6"/>
  <c r="K7" i="6"/>
  <c r="F7" i="6"/>
  <c r="C7" i="6"/>
  <c r="I28" i="5"/>
  <c r="H28" i="5"/>
  <c r="G28" i="5"/>
  <c r="F28" i="5"/>
  <c r="E28" i="5"/>
  <c r="D28" i="5"/>
  <c r="I27" i="5"/>
  <c r="H27" i="5"/>
  <c r="G27" i="5"/>
  <c r="F27" i="5"/>
  <c r="E27" i="5"/>
  <c r="D27" i="5"/>
  <c r="I26" i="5"/>
  <c r="H26" i="5"/>
  <c r="G26" i="5"/>
  <c r="F26" i="5"/>
  <c r="E26" i="5"/>
  <c r="D26" i="5"/>
  <c r="I25" i="5"/>
  <c r="H25" i="5"/>
  <c r="G25" i="5"/>
  <c r="F25" i="5"/>
  <c r="E25" i="5"/>
  <c r="D25" i="5"/>
  <c r="I24" i="5"/>
  <c r="H24" i="5"/>
  <c r="G24" i="5"/>
  <c r="F24" i="5"/>
  <c r="E24" i="5"/>
  <c r="D24" i="5"/>
  <c r="I23" i="5"/>
  <c r="H23" i="5"/>
  <c r="G23" i="5"/>
  <c r="F23" i="5"/>
  <c r="E23" i="5"/>
  <c r="D23" i="5"/>
  <c r="I22" i="5"/>
  <c r="H22" i="5"/>
  <c r="G22" i="5"/>
  <c r="F22" i="5"/>
  <c r="E22" i="5"/>
  <c r="D22" i="5"/>
  <c r="K7" i="5"/>
  <c r="G7" i="5"/>
  <c r="D7" i="5"/>
  <c r="L21" i="4"/>
  <c r="L41" i="3"/>
  <c r="H41" i="3"/>
  <c r="G41" i="3"/>
  <c r="F41" i="3"/>
  <c r="L40" i="3"/>
  <c r="H40" i="3"/>
  <c r="G40" i="3"/>
  <c r="F40" i="3"/>
  <c r="E40" i="3"/>
  <c r="L39" i="3"/>
  <c r="H39" i="3"/>
  <c r="G39" i="3"/>
  <c r="F39" i="3"/>
  <c r="E39" i="3"/>
  <c r="L38" i="3"/>
  <c r="H38" i="3"/>
  <c r="G38" i="3"/>
  <c r="F38" i="3"/>
  <c r="E38" i="3"/>
  <c r="L37" i="3"/>
  <c r="L36" i="3"/>
  <c r="H36" i="3"/>
  <c r="G36" i="3"/>
  <c r="F36" i="3"/>
  <c r="E36" i="3"/>
  <c r="L35" i="3"/>
  <c r="H35" i="3"/>
  <c r="G35" i="3"/>
  <c r="F35" i="3"/>
  <c r="E35" i="3"/>
  <c r="L34" i="3"/>
  <c r="H34" i="3"/>
  <c r="G34" i="3"/>
  <c r="F34" i="3"/>
  <c r="E34" i="3"/>
  <c r="L33" i="3"/>
  <c r="H33" i="3"/>
  <c r="G33" i="3"/>
  <c r="F33" i="3"/>
  <c r="E33" i="3"/>
  <c r="L32" i="3"/>
  <c r="H32" i="3"/>
  <c r="G32" i="3"/>
  <c r="F32" i="3"/>
  <c r="E32" i="3"/>
  <c r="L31" i="3"/>
  <c r="H31" i="3"/>
  <c r="G31" i="3"/>
  <c r="F31" i="3"/>
  <c r="E31" i="3"/>
  <c r="L30" i="3"/>
  <c r="H30" i="3"/>
  <c r="G30" i="3"/>
  <c r="F30" i="3"/>
  <c r="E30" i="3"/>
  <c r="H29" i="3"/>
  <c r="G29" i="3"/>
  <c r="L28" i="3"/>
  <c r="H28" i="3"/>
  <c r="G28" i="3"/>
  <c r="F28" i="3"/>
  <c r="E28" i="3"/>
  <c r="H27" i="3"/>
  <c r="G27" i="3"/>
  <c r="L26" i="3"/>
  <c r="F26" i="3"/>
  <c r="E26" i="3"/>
  <c r="L25" i="3"/>
  <c r="F25" i="3"/>
  <c r="E25" i="3"/>
  <c r="L24" i="3"/>
  <c r="H24" i="3"/>
  <c r="G24" i="3"/>
  <c r="F24" i="3"/>
  <c r="E24" i="3"/>
  <c r="L23" i="3"/>
  <c r="L22" i="3"/>
  <c r="F22" i="3"/>
  <c r="E22" i="3"/>
  <c r="L21" i="3"/>
  <c r="H21" i="3"/>
  <c r="G21" i="3"/>
  <c r="F21" i="3"/>
  <c r="E21" i="3"/>
  <c r="L20" i="3"/>
  <c r="H20" i="3"/>
  <c r="G20" i="3"/>
  <c r="F20" i="3"/>
  <c r="E20" i="3"/>
  <c r="L19" i="3"/>
  <c r="H19" i="3"/>
  <c r="G19" i="3"/>
  <c r="F19" i="3"/>
  <c r="E19" i="3"/>
  <c r="L18" i="3"/>
  <c r="H18" i="3"/>
  <c r="G18" i="3"/>
  <c r="F18" i="3"/>
  <c r="E18" i="3"/>
  <c r="L17" i="3"/>
  <c r="H17" i="3"/>
  <c r="G17" i="3"/>
  <c r="F17" i="3"/>
  <c r="E17" i="3"/>
  <c r="L16" i="3"/>
  <c r="H16" i="3"/>
  <c r="G16" i="3"/>
  <c r="F16" i="3"/>
  <c r="E16" i="3"/>
  <c r="L14" i="3"/>
  <c r="F14" i="3"/>
  <c r="E14" i="3"/>
  <c r="L13" i="3"/>
  <c r="H13" i="3"/>
  <c r="G13" i="3"/>
  <c r="F13" i="3"/>
  <c r="E13" i="3"/>
  <c r="L12" i="3"/>
  <c r="H12" i="3"/>
  <c r="G12" i="3"/>
  <c r="F12" i="3"/>
  <c r="E12" i="3"/>
  <c r="L11" i="3"/>
  <c r="H11" i="3"/>
  <c r="G11" i="3"/>
  <c r="F11" i="3"/>
  <c r="E11" i="3"/>
  <c r="L10" i="3"/>
  <c r="H10" i="3"/>
  <c r="G10" i="3"/>
  <c r="F10" i="3"/>
  <c r="E10" i="3"/>
  <c r="I9" i="3"/>
  <c r="H9" i="3"/>
  <c r="G9" i="3"/>
  <c r="B9" i="3"/>
  <c r="L9" i="3" s="1"/>
  <c r="L8" i="3"/>
  <c r="H8" i="3"/>
  <c r="G8" i="3"/>
  <c r="F8" i="3"/>
  <c r="E8" i="3"/>
  <c r="L7" i="3"/>
  <c r="H7" i="3"/>
  <c r="G7" i="3"/>
  <c r="F7" i="3"/>
  <c r="E7" i="3"/>
  <c r="C8" i="2"/>
  <c r="H16" i="1"/>
  <c r="F16" i="1"/>
  <c r="F9" i="1"/>
  <c r="E9" i="3" l="1"/>
  <c r="F9" i="3"/>
  <c r="J21" i="9"/>
  <c r="J33" i="9"/>
</calcChain>
</file>

<file path=xl/sharedStrings.xml><?xml version="1.0" encoding="utf-8"?>
<sst xmlns="http://schemas.openxmlformats.org/spreadsheetml/2006/main" count="1755" uniqueCount="683">
  <si>
    <t>２　人口及び世帯</t>
    <rPh sb="2" eb="4">
      <t>ジンコウ</t>
    </rPh>
    <rPh sb="4" eb="5">
      <t>オヨ</t>
    </rPh>
    <rPh sb="6" eb="8">
      <t>セタイ</t>
    </rPh>
    <phoneticPr fontId="4"/>
  </si>
  <si>
    <t>◆　人口及び世帯</t>
    <rPh sb="2" eb="4">
      <t>ジンコウ</t>
    </rPh>
    <rPh sb="4" eb="5">
      <t>オヨ</t>
    </rPh>
    <rPh sb="6" eb="8">
      <t>セタイ</t>
    </rPh>
    <phoneticPr fontId="4"/>
  </si>
  <si>
    <t>(1)　国勢調査人口及び世帯数の推移</t>
    <rPh sb="4" eb="6">
      <t>コクセイ</t>
    </rPh>
    <rPh sb="6" eb="8">
      <t>チョウサ</t>
    </rPh>
    <rPh sb="8" eb="10">
      <t>ジンコウ</t>
    </rPh>
    <rPh sb="10" eb="11">
      <t>オヨ</t>
    </rPh>
    <rPh sb="12" eb="15">
      <t>セタイスウ</t>
    </rPh>
    <rPh sb="16" eb="18">
      <t>スイイ</t>
    </rPh>
    <phoneticPr fontId="4"/>
  </si>
  <si>
    <t>各年10月1日現在</t>
    <rPh sb="0" eb="1">
      <t>カク</t>
    </rPh>
    <rPh sb="1" eb="2">
      <t>トシ</t>
    </rPh>
    <rPh sb="4" eb="5">
      <t>ガツ</t>
    </rPh>
    <rPh sb="6" eb="7">
      <t>ニチ</t>
    </rPh>
    <rPh sb="7" eb="9">
      <t>ゲンザイ</t>
    </rPh>
    <phoneticPr fontId="4"/>
  </si>
  <si>
    <t>年 次</t>
    <rPh sb="0" eb="3">
      <t>ネンジ</t>
    </rPh>
    <phoneticPr fontId="4"/>
  </si>
  <si>
    <t>総人口</t>
    <rPh sb="0" eb="3">
      <t>ソウジンコウ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</si>
  <si>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</si>
  <si>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</si>
  <si>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世帯数</t>
    <rPh sb="0" eb="3">
      <t>セタイスウ</t>
    </rPh>
    <phoneticPr fontId="4"/>
  </si>
  <si>
    <t>１世帯
当たり
の人員</t>
    <rPh sb="1" eb="3">
      <t>セタイ</t>
    </rPh>
    <rPh sb="4" eb="5">
      <t>ア</t>
    </rPh>
    <rPh sb="9" eb="11">
      <t>ジンイン</t>
    </rPh>
    <phoneticPr fontId="4"/>
  </si>
  <si>
    <t>人口密度
１ｋ㎡
当たり</t>
    <rPh sb="0" eb="2">
      <t>ジンコウ</t>
    </rPh>
    <rPh sb="2" eb="4">
      <t>ミツド</t>
    </rPh>
    <rPh sb="9" eb="10">
      <t>ア</t>
    </rPh>
    <phoneticPr fontId="4"/>
  </si>
  <si>
    <t>増加率
(%)</t>
    <rPh sb="0" eb="3">
      <t>ゾウカリツ</t>
    </rPh>
    <phoneticPr fontId="4"/>
  </si>
  <si>
    <t>昭和55年</t>
    <rPh sb="0" eb="2">
      <t>ショウワ</t>
    </rPh>
    <rPh sb="4" eb="5">
      <t>ネン</t>
    </rPh>
    <phoneticPr fontId="4"/>
  </si>
  <si>
    <t>平成2年</t>
    <rPh sb="0" eb="2">
      <t>ヘイセイ</t>
    </rPh>
    <rPh sb="3" eb="4">
      <t>ネン</t>
    </rPh>
    <phoneticPr fontId="4"/>
  </si>
  <si>
    <t>令和2年</t>
    <rPh sb="0" eb="2">
      <t>レイワ</t>
    </rPh>
    <rPh sb="3" eb="4">
      <t>ネン</t>
    </rPh>
    <phoneticPr fontId="4"/>
  </si>
  <si>
    <t>資料：国勢調査</t>
    <rPh sb="0" eb="2">
      <t>シリョウ</t>
    </rPh>
    <rPh sb="3" eb="5">
      <t>コクセイ</t>
    </rPh>
    <rPh sb="5" eb="7">
      <t>チョウサ</t>
    </rPh>
    <phoneticPr fontId="4"/>
  </si>
  <si>
    <t>(2)　令和２年国勢調査字別人口及び世帯数</t>
    <rPh sb="4" eb="6">
      <t>レイワ</t>
    </rPh>
    <phoneticPr fontId="4"/>
  </si>
  <si>
    <t>各年10月1日現在</t>
  </si>
  <si>
    <t>資料：令和２年国勢調査</t>
    <rPh sb="3" eb="5">
      <t>レイワ</t>
    </rPh>
    <phoneticPr fontId="4"/>
  </si>
  <si>
    <t>（3）　国勢調査市町村別人口の推移</t>
    <rPh sb="4" eb="6">
      <t>コクセイ</t>
    </rPh>
    <rPh sb="6" eb="8">
      <t>チョウサ</t>
    </rPh>
    <rPh sb="8" eb="11">
      <t>シチョウソン</t>
    </rPh>
    <rPh sb="11" eb="12">
      <t>ベツ</t>
    </rPh>
    <rPh sb="12" eb="14">
      <t>ジンコウ</t>
    </rPh>
    <rPh sb="15" eb="17">
      <t>スイイ</t>
    </rPh>
    <phoneticPr fontId="4"/>
  </si>
  <si>
    <t>各年10月1日現在</t>
    <rPh sb="0" eb="2">
      <t>カクトシ</t>
    </rPh>
    <rPh sb="4" eb="5">
      <t>ガツ</t>
    </rPh>
    <rPh sb="6" eb="7">
      <t>ニチ</t>
    </rPh>
    <rPh sb="7" eb="9">
      <t>ゲンザイ</t>
    </rPh>
    <phoneticPr fontId="4"/>
  </si>
  <si>
    <t>単位：人</t>
    <rPh sb="0" eb="2">
      <t>タンイ</t>
    </rPh>
    <rPh sb="3" eb="4">
      <t>ヒト</t>
    </rPh>
    <phoneticPr fontId="4"/>
  </si>
  <si>
    <t>地域</t>
    <rPh sb="0" eb="2">
      <t>チイキ</t>
    </rPh>
    <phoneticPr fontId="4"/>
  </si>
  <si>
    <t>昭和60年</t>
    <rPh sb="0" eb="2">
      <t>ショウワ</t>
    </rPh>
    <rPh sb="4" eb="5">
      <t>ネン</t>
    </rPh>
    <phoneticPr fontId="4"/>
  </si>
  <si>
    <t>平成７年</t>
    <rPh sb="0" eb="2">
      <t>ヘイセイ</t>
    </rPh>
    <rPh sb="3" eb="4">
      <t>ネン</t>
    </rPh>
    <phoneticPr fontId="4"/>
  </si>
  <si>
    <t>令和２年</t>
    <rPh sb="0" eb="2">
      <t>レイワ</t>
    </rPh>
    <rPh sb="3" eb="4">
      <t>ネン</t>
    </rPh>
    <phoneticPr fontId="4"/>
  </si>
  <si>
    <t>総数</t>
    <rPh sb="0" eb="2">
      <t>ソウスウ</t>
    </rPh>
    <phoneticPr fontId="4"/>
  </si>
  <si>
    <t>沖縄県</t>
    <rPh sb="0" eb="3">
      <t>オキナワケン</t>
    </rPh>
    <phoneticPr fontId="4"/>
  </si>
  <si>
    <t>中部地区</t>
    <rPh sb="0" eb="2">
      <t>チュウブ</t>
    </rPh>
    <rPh sb="2" eb="4">
      <t>チク</t>
    </rPh>
    <phoneticPr fontId="4"/>
  </si>
  <si>
    <t>沖縄市</t>
    <rPh sb="0" eb="3">
      <t>オキナワシ</t>
    </rPh>
    <phoneticPr fontId="4"/>
  </si>
  <si>
    <t>宜野湾市</t>
    <rPh sb="0" eb="4">
      <t>ギノワンシ</t>
    </rPh>
    <phoneticPr fontId="4"/>
  </si>
  <si>
    <t>浦添市</t>
    <rPh sb="0" eb="3">
      <t>ウラソエシ</t>
    </rPh>
    <phoneticPr fontId="4"/>
  </si>
  <si>
    <t>うるま市</t>
    <rPh sb="3" eb="4">
      <t>シ</t>
    </rPh>
    <phoneticPr fontId="4"/>
  </si>
  <si>
    <t>-</t>
    <phoneticPr fontId="4"/>
  </si>
  <si>
    <t>-</t>
    <phoneticPr fontId="4"/>
  </si>
  <si>
    <t>-</t>
  </si>
  <si>
    <t>（石川市）</t>
    <rPh sb="1" eb="4">
      <t>イシカワシ</t>
    </rPh>
    <phoneticPr fontId="4"/>
  </si>
  <si>
    <t>（具志川市）</t>
    <rPh sb="1" eb="5">
      <t>グシカワシ</t>
    </rPh>
    <phoneticPr fontId="4"/>
  </si>
  <si>
    <t>（与那城町）</t>
    <rPh sb="1" eb="5">
      <t>ヨナシロチョウ</t>
    </rPh>
    <phoneticPr fontId="4"/>
  </si>
  <si>
    <t>（勝連町）</t>
    <rPh sb="1" eb="4">
      <t>カツレンチョウ</t>
    </rPh>
    <phoneticPr fontId="4"/>
  </si>
  <si>
    <t>読谷村</t>
    <rPh sb="0" eb="3">
      <t>ヨミタンソン</t>
    </rPh>
    <phoneticPr fontId="4"/>
  </si>
  <si>
    <t>嘉手納町</t>
    <rPh sb="0" eb="4">
      <t>カデナチョウ</t>
    </rPh>
    <phoneticPr fontId="4"/>
  </si>
  <si>
    <t>北谷町</t>
    <rPh sb="0" eb="3">
      <t>チャタンチョウ</t>
    </rPh>
    <phoneticPr fontId="4"/>
  </si>
  <si>
    <t>北中城村</t>
    <rPh sb="0" eb="4">
      <t>キタナカグスクソン</t>
    </rPh>
    <phoneticPr fontId="4"/>
  </si>
  <si>
    <t>中城村</t>
    <rPh sb="0" eb="3">
      <t>ナカグスクソン</t>
    </rPh>
    <phoneticPr fontId="4"/>
  </si>
  <si>
    <t>西原町</t>
    <rPh sb="0" eb="3">
      <t>ニシハラチョウ</t>
    </rPh>
    <phoneticPr fontId="4"/>
  </si>
  <si>
    <t>（4）　国勢調査市町村別人口の推移</t>
    <phoneticPr fontId="4"/>
  </si>
  <si>
    <t>◆　人口集中地区</t>
    <rPh sb="2" eb="4">
      <t>ジンコウ</t>
    </rPh>
    <rPh sb="4" eb="6">
      <t>シュウチュウ</t>
    </rPh>
    <rPh sb="6" eb="8">
      <t>チク</t>
    </rPh>
    <phoneticPr fontId="4"/>
  </si>
  <si>
    <t>(12)　市町村別人口集中地区</t>
    <phoneticPr fontId="8"/>
  </si>
  <si>
    <t>地　　域</t>
  </si>
  <si>
    <t>人　　口</t>
  </si>
  <si>
    <t>平成27年～令和２年の
　人口増減</t>
    <rPh sb="0" eb="2">
      <t>ヘイセイ</t>
    </rPh>
    <rPh sb="6" eb="8">
      <t>レイワ</t>
    </rPh>
    <phoneticPr fontId="8"/>
  </si>
  <si>
    <t>平成12年～平成17年の
　人口増減</t>
    <rPh sb="0" eb="2">
      <t>ヘイセイ</t>
    </rPh>
    <rPh sb="6" eb="8">
      <t>ヘイセイ</t>
    </rPh>
    <phoneticPr fontId="8"/>
  </si>
  <si>
    <t>面  積
 (ｋ㎡)</t>
    <phoneticPr fontId="8"/>
  </si>
  <si>
    <t>人口密度
(1ｋ㎡当たり)</t>
    <phoneticPr fontId="4"/>
  </si>
  <si>
    <t>平成27年</t>
    <rPh sb="0" eb="2">
      <t>ヘイセイ</t>
    </rPh>
    <rPh sb="4" eb="5">
      <t>ネン</t>
    </rPh>
    <phoneticPr fontId="4"/>
  </si>
  <si>
    <t>平成12年</t>
    <phoneticPr fontId="4"/>
  </si>
  <si>
    <t>実　数</t>
    <phoneticPr fontId="4"/>
  </si>
  <si>
    <t>率 (％)</t>
  </si>
  <si>
    <t>人口集中地区ＤＩＤｓ</t>
    <phoneticPr fontId="4"/>
  </si>
  <si>
    <t>沖   縄   県</t>
  </si>
  <si>
    <t>市        部</t>
  </si>
  <si>
    <t>郡        部</t>
  </si>
  <si>
    <t>那   覇   市</t>
  </si>
  <si>
    <t>宜　野　湾　市</t>
    <phoneticPr fontId="4"/>
  </si>
  <si>
    <t>石   垣   市</t>
  </si>
  <si>
    <t>浦   添   市</t>
  </si>
  <si>
    <t>Ⅰ</t>
    <phoneticPr fontId="4"/>
  </si>
  <si>
    <t>Ⅱ</t>
    <phoneticPr fontId="4"/>
  </si>
  <si>
    <t>-</t>
    <phoneticPr fontId="4"/>
  </si>
  <si>
    <t>名   護   市</t>
  </si>
  <si>
    <t>糸   満   市</t>
  </si>
  <si>
    <t>沖   縄   市</t>
  </si>
  <si>
    <t>豊　見　城　市</t>
    <rPh sb="6" eb="7">
      <t>シ</t>
    </rPh>
    <phoneticPr fontId="4"/>
  </si>
  <si>
    <t>Ⅱ</t>
    <phoneticPr fontId="4"/>
  </si>
  <si>
    <t>Ⅲ</t>
    <phoneticPr fontId="4"/>
  </si>
  <si>
    <t>Ⅳ</t>
    <phoneticPr fontId="4"/>
  </si>
  <si>
    <t>う　る　ま　市</t>
    <rPh sb="6" eb="7">
      <t>シ</t>
    </rPh>
    <phoneticPr fontId="4"/>
  </si>
  <si>
    <t>-</t>
    <phoneticPr fontId="4"/>
  </si>
  <si>
    <t>宮　古　島　市</t>
    <rPh sb="0" eb="1">
      <t>ミヤ</t>
    </rPh>
    <rPh sb="2" eb="3">
      <t>イニシエ</t>
    </rPh>
    <rPh sb="4" eb="5">
      <t>シマ</t>
    </rPh>
    <rPh sb="6" eb="7">
      <t>シ</t>
    </rPh>
    <phoneticPr fontId="4"/>
  </si>
  <si>
    <t>金   武   町</t>
  </si>
  <si>
    <t>読  谷  村</t>
  </si>
  <si>
    <t>Ⅰ</t>
    <phoneticPr fontId="4"/>
  </si>
  <si>
    <t>嘉　手　納　町</t>
    <phoneticPr fontId="4"/>
  </si>
  <si>
    <t>北   谷   町</t>
  </si>
  <si>
    <t>中   城   村</t>
    <rPh sb="0" eb="1">
      <t>ナカ</t>
    </rPh>
    <rPh sb="4" eb="5">
      <t>シロ</t>
    </rPh>
    <rPh sb="8" eb="9">
      <t>ソン</t>
    </rPh>
    <phoneticPr fontId="4"/>
  </si>
  <si>
    <t>西   原   町</t>
  </si>
  <si>
    <t>与　那　原　町</t>
    <phoneticPr fontId="4"/>
  </si>
  <si>
    <t>南　風　原　町</t>
    <phoneticPr fontId="4"/>
  </si>
  <si>
    <t>八　重　瀬　町</t>
    <rPh sb="0" eb="1">
      <t>ハチ</t>
    </rPh>
    <rPh sb="2" eb="3">
      <t>シゲ</t>
    </rPh>
    <rPh sb="4" eb="5">
      <t>セ</t>
    </rPh>
    <rPh sb="6" eb="7">
      <t>チョウ</t>
    </rPh>
    <phoneticPr fontId="4"/>
  </si>
  <si>
    <t>(14)　住宅（普通世帯）の所有関係の推移</t>
    <phoneticPr fontId="4"/>
  </si>
  <si>
    <t>各年10月1日現在</t>
    <rPh sb="0" eb="2">
      <t>カクネン</t>
    </rPh>
    <rPh sb="4" eb="5">
      <t>ガツ</t>
    </rPh>
    <rPh sb="6" eb="7">
      <t>ニチ</t>
    </rPh>
    <rPh sb="7" eb="9">
      <t>ゲンザイ</t>
    </rPh>
    <phoneticPr fontId="8"/>
  </si>
  <si>
    <t>区分</t>
    <rPh sb="0" eb="2">
      <t>クブン</t>
    </rPh>
    <phoneticPr fontId="8"/>
  </si>
  <si>
    <t>年次</t>
  </si>
  <si>
    <t>昭和55年</t>
  </si>
  <si>
    <t>平成 2年</t>
  </si>
  <si>
    <t>平成 7年</t>
  </si>
  <si>
    <t>平成 12年</t>
  </si>
  <si>
    <t>平成 17年</t>
  </si>
  <si>
    <t>平成22年</t>
    <rPh sb="0" eb="2">
      <t>ヘイセイ</t>
    </rPh>
    <rPh sb="4" eb="5">
      <t>ネン</t>
    </rPh>
    <phoneticPr fontId="4"/>
  </si>
  <si>
    <t>人　　　　　　　　口</t>
  </si>
  <si>
    <t>世　　帯　　総　　数</t>
  </si>
  <si>
    <t>一　般　世　帯　総　数</t>
  </si>
  <si>
    <t>住宅に住む一般世帯</t>
  </si>
  <si>
    <t>主　　　　世　　　　帯</t>
  </si>
  <si>
    <t>持ち家</t>
  </si>
  <si>
    <t>公営･公社の借家</t>
  </si>
  <si>
    <t>民間借家</t>
  </si>
  <si>
    <t>給与住宅</t>
  </si>
  <si>
    <t>間　　　　借　　　　り</t>
    <rPh sb="0" eb="1">
      <t>マ</t>
    </rPh>
    <rPh sb="5" eb="6">
      <t>カ</t>
    </rPh>
    <phoneticPr fontId="8"/>
  </si>
  <si>
    <t>住宅に住む一般世帯</t>
    <rPh sb="0" eb="2">
      <t>ジュウタク</t>
    </rPh>
    <rPh sb="3" eb="4">
      <t>ス</t>
    </rPh>
    <rPh sb="5" eb="7">
      <t>イッパン</t>
    </rPh>
    <rPh sb="7" eb="9">
      <t>セタイ</t>
    </rPh>
    <phoneticPr fontId="4"/>
  </si>
  <si>
    <t>世帯人員</t>
  </si>
  <si>
    <t>１世帯当り人員</t>
    <phoneticPr fontId="8"/>
  </si>
  <si>
    <t>１世帯当り室数</t>
    <phoneticPr fontId="8"/>
  </si>
  <si>
    <t>１世帯当り人員
（１人当り室数）</t>
    <phoneticPr fontId="8"/>
  </si>
  <si>
    <t>１世帯当り畳数
（一世帯当り延べ面積）</t>
    <phoneticPr fontId="8"/>
  </si>
  <si>
    <t>１人当り畳数
（１人当り延べ面積）</t>
    <phoneticPr fontId="4"/>
  </si>
  <si>
    <t>住宅以外に住む一般世帯</t>
  </si>
  <si>
    <t>１世帯当たり人員</t>
    <phoneticPr fontId="8"/>
  </si>
  <si>
    <t>　　※　１室当り人員、１世帯当り畳数、１人当たり畳数は平成２年国勢調査より、</t>
    <rPh sb="31" eb="33">
      <t>コクセイ</t>
    </rPh>
    <rPh sb="33" eb="35">
      <t>チョウサ</t>
    </rPh>
    <phoneticPr fontId="4"/>
  </si>
  <si>
    <t>資料：国勢調査</t>
    <rPh sb="0" eb="2">
      <t>シリョウ</t>
    </rPh>
    <rPh sb="3" eb="5">
      <t>コクセイ</t>
    </rPh>
    <rPh sb="5" eb="7">
      <t>チョウサ</t>
    </rPh>
    <phoneticPr fontId="8"/>
  </si>
  <si>
    <t>　　　　１人当り室数、１世帯当り延べ面積、１人当り延べ面積に変更</t>
  </si>
  <si>
    <t>◆　年齢構造</t>
    <rPh sb="2" eb="4">
      <t>ネンレイ</t>
    </rPh>
    <rPh sb="4" eb="6">
      <t>コウゾウ</t>
    </rPh>
    <phoneticPr fontId="4"/>
  </si>
  <si>
    <t>(15)　年　齢　階　層　別　人　口　の　推　移</t>
    <phoneticPr fontId="4"/>
  </si>
  <si>
    <t>年少人口
(0歳～14歳)</t>
    <phoneticPr fontId="4"/>
  </si>
  <si>
    <t>生産年齢人口
(15歳～64歳)</t>
    <phoneticPr fontId="4"/>
  </si>
  <si>
    <t>老齢人口
(65歳以上)</t>
    <phoneticPr fontId="4"/>
  </si>
  <si>
    <t>総数</t>
  </si>
  <si>
    <t>男</t>
    <phoneticPr fontId="4"/>
  </si>
  <si>
    <t>男</t>
    <phoneticPr fontId="4"/>
  </si>
  <si>
    <t>うち
後期老齢人口
(75歳以上)</t>
    <phoneticPr fontId="4"/>
  </si>
  <si>
    <t>昭和55年</t>
    <rPh sb="0" eb="2">
      <t>ショウワ</t>
    </rPh>
    <rPh sb="4" eb="5">
      <t>ネン</t>
    </rPh>
    <phoneticPr fontId="8"/>
  </si>
  <si>
    <t>7</t>
  </si>
  <si>
    <t>12</t>
  </si>
  <si>
    <t>17</t>
  </si>
  <si>
    <t>22</t>
  </si>
  <si>
    <t>27</t>
  </si>
  <si>
    <t>※R2において、年齢不詳（総数133人）は含まれていない</t>
    <rPh sb="8" eb="10">
      <t>ネンレイ</t>
    </rPh>
    <rPh sb="10" eb="12">
      <t>フショウ</t>
    </rPh>
    <rPh sb="13" eb="15">
      <t>ソウスウ</t>
    </rPh>
    <rPh sb="18" eb="19">
      <t>ニン</t>
    </rPh>
    <rPh sb="21" eb="22">
      <t>フク</t>
    </rPh>
    <phoneticPr fontId="4"/>
  </si>
  <si>
    <t>(16)　年　　齢　　構　　造　　指　　数</t>
    <phoneticPr fontId="4"/>
  </si>
  <si>
    <t>年少
人口指数</t>
    <phoneticPr fontId="4"/>
  </si>
  <si>
    <t>生産年齢
人口比率</t>
    <phoneticPr fontId="4"/>
  </si>
  <si>
    <t>老年
人口指数</t>
    <phoneticPr fontId="4"/>
  </si>
  <si>
    <t>従属
人口指数</t>
    <phoneticPr fontId="4"/>
  </si>
  <si>
    <t>老年化
指数</t>
    <phoneticPr fontId="4"/>
  </si>
  <si>
    <t>後期老齢
人口比率</t>
    <phoneticPr fontId="4"/>
  </si>
  <si>
    <t>Ａ：年少人口＝０歳～１４歳</t>
  </si>
  <si>
    <t>Ｂ：生産年齢人口＝１５歳～６４歳</t>
  </si>
  <si>
    <t>Ｃ：老年人口＝６５歳以上</t>
  </si>
  <si>
    <t>Ｄ：後期老齢人口＝７５歳以上</t>
  </si>
  <si>
    <t>○年少人口指数＝</t>
    <rPh sb="1" eb="3">
      <t>ネンショウ</t>
    </rPh>
    <rPh sb="3" eb="5">
      <t>ジンコウ</t>
    </rPh>
    <rPh sb="5" eb="7">
      <t>シスウ</t>
    </rPh>
    <phoneticPr fontId="4"/>
  </si>
  <si>
    <t>Ａ</t>
    <phoneticPr fontId="4"/>
  </si>
  <si>
    <t>×100</t>
    <phoneticPr fontId="4"/>
  </si>
  <si>
    <t>Ｂ</t>
    <phoneticPr fontId="4"/>
  </si>
  <si>
    <t>○生産年齢人口率＝</t>
    <rPh sb="1" eb="3">
      <t>セイサン</t>
    </rPh>
    <rPh sb="3" eb="5">
      <t>ネンレイ</t>
    </rPh>
    <rPh sb="5" eb="7">
      <t>ジンコウ</t>
    </rPh>
    <rPh sb="7" eb="8">
      <t>リツ</t>
    </rPh>
    <phoneticPr fontId="4"/>
  </si>
  <si>
    <t>×100</t>
    <phoneticPr fontId="4"/>
  </si>
  <si>
    <t>○老年人口指数＝</t>
    <rPh sb="1" eb="3">
      <t>ロウネン</t>
    </rPh>
    <rPh sb="3" eb="5">
      <t>ジンコウ</t>
    </rPh>
    <rPh sb="5" eb="7">
      <t>シスウ</t>
    </rPh>
    <phoneticPr fontId="4"/>
  </si>
  <si>
    <t>Ｃ</t>
    <phoneticPr fontId="4"/>
  </si>
  <si>
    <t>○従属人口指数＝</t>
    <rPh sb="1" eb="3">
      <t>ジュウゾク</t>
    </rPh>
    <rPh sb="3" eb="5">
      <t>ジンコウ</t>
    </rPh>
    <rPh sb="5" eb="7">
      <t>シスウ</t>
    </rPh>
    <phoneticPr fontId="4"/>
  </si>
  <si>
    <t>Ａ＋Ｃ</t>
    <phoneticPr fontId="4"/>
  </si>
  <si>
    <t>Ｂ</t>
    <phoneticPr fontId="4"/>
  </si>
  <si>
    <t>○老年化指数＝</t>
    <rPh sb="1" eb="3">
      <t>ロウネン</t>
    </rPh>
    <rPh sb="3" eb="4">
      <t>カ</t>
    </rPh>
    <rPh sb="4" eb="6">
      <t>シスウ</t>
    </rPh>
    <phoneticPr fontId="4"/>
  </si>
  <si>
    <t>Ｃ</t>
    <phoneticPr fontId="4"/>
  </si>
  <si>
    <t>○後期老齢人口率＝</t>
    <rPh sb="1" eb="3">
      <t>コウキ</t>
    </rPh>
    <rPh sb="3" eb="5">
      <t>ロウレイ</t>
    </rPh>
    <rPh sb="5" eb="7">
      <t>ジンコウ</t>
    </rPh>
    <rPh sb="7" eb="8">
      <t>リツ</t>
    </rPh>
    <phoneticPr fontId="4"/>
  </si>
  <si>
    <t>Ｄ</t>
    <phoneticPr fontId="4"/>
  </si>
  <si>
    <t>◆　昼夜間人口と流出入人口</t>
    <rPh sb="2" eb="4">
      <t>チュウヤ</t>
    </rPh>
    <rPh sb="4" eb="5">
      <t>カン</t>
    </rPh>
    <rPh sb="5" eb="7">
      <t>ジンコウ</t>
    </rPh>
    <rPh sb="8" eb="11">
      <t>リュウシュツニュウ</t>
    </rPh>
    <rPh sb="11" eb="13">
      <t>ジンコウ</t>
    </rPh>
    <phoneticPr fontId="4"/>
  </si>
  <si>
    <t>(1７)　昼夜間人口と流出入人口</t>
    <phoneticPr fontId="4"/>
  </si>
  <si>
    <t>各年10月1日現在</t>
    <phoneticPr fontId="4"/>
  </si>
  <si>
    <t>単位：人</t>
    <rPh sb="0" eb="2">
      <t>タンイ</t>
    </rPh>
    <rPh sb="3" eb="4">
      <t>ヒト</t>
    </rPh>
    <phoneticPr fontId="8"/>
  </si>
  <si>
    <t>夜 間
人 口</t>
    <phoneticPr fontId="4"/>
  </si>
  <si>
    <t>本村からの流出人口
 (2)</t>
    <phoneticPr fontId="8"/>
  </si>
  <si>
    <t>本村への流入人口
 (3)</t>
    <phoneticPr fontId="8"/>
  </si>
  <si>
    <t>流 入 超 過 人 口
(4)＝(3)－(2)</t>
    <phoneticPr fontId="8"/>
  </si>
  <si>
    <t>昼間人口
(5)</t>
    <phoneticPr fontId="8"/>
  </si>
  <si>
    <t>昼間人口指数
(5)÷(1)×100</t>
    <phoneticPr fontId="4"/>
  </si>
  <si>
    <t>(1)</t>
  </si>
  <si>
    <t>就業者</t>
  </si>
  <si>
    <t>通学者</t>
  </si>
  <si>
    <t>(1)+(4)</t>
    <phoneticPr fontId="4"/>
  </si>
  <si>
    <t>△3,585</t>
    <phoneticPr fontId="8"/>
  </si>
  <si>
    <t>△3,403</t>
    <phoneticPr fontId="8"/>
  </si>
  <si>
    <t>平成2年</t>
  </si>
  <si>
    <t>△5,737</t>
  </si>
  <si>
    <t>△4,666</t>
  </si>
  <si>
    <t>△1,071</t>
  </si>
  <si>
    <t>△5,148</t>
  </si>
  <si>
    <t>△4,095</t>
  </si>
  <si>
    <t>△1,053</t>
  </si>
  <si>
    <t>（18）　従業地･通学地による常住市町村別
　　　　15歳以上就業者数及び15歳以上通学者</t>
    <phoneticPr fontId="4"/>
  </si>
  <si>
    <t>令和２年10月１日現在</t>
    <rPh sb="0" eb="2">
      <t>レイワ</t>
    </rPh>
    <rPh sb="3" eb="4">
      <t>カクネン</t>
    </rPh>
    <rPh sb="6" eb="7">
      <t>ガツ</t>
    </rPh>
    <rPh sb="8" eb="9">
      <t>ニチ</t>
    </rPh>
    <rPh sb="9" eb="11">
      <t>ゲンザイ</t>
    </rPh>
    <phoneticPr fontId="4"/>
  </si>
  <si>
    <t>従業地･通学地による
常住市町村</t>
    <phoneticPr fontId="8"/>
  </si>
  <si>
    <t>総  数</t>
  </si>
  <si>
    <t>15歳以上就業者</t>
  </si>
  <si>
    <t>15歳以上通学者</t>
  </si>
  <si>
    <t>（別掲）
15歳未満
通学者を含む
通学者</t>
    <rPh sb="1" eb="2">
      <t>ベツ</t>
    </rPh>
    <rPh sb="2" eb="3">
      <t>ケイ</t>
    </rPh>
    <phoneticPr fontId="8"/>
  </si>
  <si>
    <t>当地で従業･通学する者</t>
    <rPh sb="10" eb="11">
      <t>モノ</t>
    </rPh>
    <phoneticPr fontId="8"/>
  </si>
  <si>
    <t>　本村に常住</t>
    <rPh sb="1" eb="3">
      <t>ホンムラ</t>
    </rPh>
    <rPh sb="4" eb="6">
      <t>ジョウジュウ</t>
    </rPh>
    <phoneticPr fontId="8"/>
  </si>
  <si>
    <t>　自　宅</t>
    <phoneticPr fontId="8"/>
  </si>
  <si>
    <t>　自　宅　外</t>
    <phoneticPr fontId="8"/>
  </si>
  <si>
    <t>　他市町村に常住</t>
    <rPh sb="1" eb="2">
      <t>タ</t>
    </rPh>
    <rPh sb="2" eb="5">
      <t>シチョウソン</t>
    </rPh>
    <rPh sb="6" eb="8">
      <t>ジョウジュウ</t>
    </rPh>
    <phoneticPr fontId="8"/>
  </si>
  <si>
    <t>　県　内</t>
    <phoneticPr fontId="8"/>
  </si>
  <si>
    <t>那　　　覇　　　市</t>
    <phoneticPr fontId="4"/>
  </si>
  <si>
    <t>宜　  野　 湾　 市</t>
    <phoneticPr fontId="4"/>
  </si>
  <si>
    <t>浦　　　添　　　市</t>
    <phoneticPr fontId="4"/>
  </si>
  <si>
    <t>名　　　護　　　市</t>
    <phoneticPr fontId="4"/>
  </si>
  <si>
    <t>沖　　　縄　　　市</t>
    <phoneticPr fontId="4"/>
  </si>
  <si>
    <t>豊　  見　 城　 市</t>
    <phoneticPr fontId="4"/>
  </si>
  <si>
    <t>う　  る　 ま　 市</t>
    <phoneticPr fontId="4"/>
  </si>
  <si>
    <t>恩　　　納　　　村</t>
    <phoneticPr fontId="4"/>
  </si>
  <si>
    <t>金　　　武　　　町</t>
    <phoneticPr fontId="4"/>
  </si>
  <si>
    <t>嘉　  手　 納　 町</t>
    <phoneticPr fontId="4"/>
  </si>
  <si>
    <t>北　　　谷　　　町</t>
    <phoneticPr fontId="4"/>
  </si>
  <si>
    <t>北　  中　 城　 村</t>
    <phoneticPr fontId="4"/>
  </si>
  <si>
    <t>中　　　城　　　村</t>
    <phoneticPr fontId="4"/>
  </si>
  <si>
    <t>西　　　原　　　町</t>
    <phoneticPr fontId="4"/>
  </si>
  <si>
    <t>南　  風　 原　 町</t>
    <phoneticPr fontId="4"/>
  </si>
  <si>
    <t>その他の市町村</t>
    <rPh sb="2" eb="3">
      <t>タ</t>
    </rPh>
    <rPh sb="4" eb="7">
      <t>シチョウソン</t>
    </rPh>
    <phoneticPr fontId="8"/>
  </si>
  <si>
    <t>　他　県</t>
    <rPh sb="1" eb="2">
      <t>ホカ</t>
    </rPh>
    <phoneticPr fontId="8"/>
  </si>
  <si>
    <t>資料：令和２年国勢調査</t>
    <rPh sb="3" eb="5">
      <t>レイワ</t>
    </rPh>
    <rPh sb="6" eb="7">
      <t>ネン</t>
    </rPh>
    <phoneticPr fontId="4"/>
  </si>
  <si>
    <t>（19）　常住地による従業･通学市町村別
　　　　15歳以上就業者数及び15歳以上通学者</t>
    <rPh sb="7" eb="8">
      <t>チ</t>
    </rPh>
    <phoneticPr fontId="8"/>
  </si>
  <si>
    <t>令和２年10月１日現在</t>
    <rPh sb="0" eb="2">
      <t>レイワ</t>
    </rPh>
    <rPh sb="3" eb="4">
      <t>ネン</t>
    </rPh>
    <rPh sb="6" eb="7">
      <t>ガツ</t>
    </rPh>
    <rPh sb="8" eb="9">
      <t>ニチ</t>
    </rPh>
    <rPh sb="9" eb="11">
      <t>ゲンザイ</t>
    </rPh>
    <phoneticPr fontId="4"/>
  </si>
  <si>
    <t>常住地による
従業･通学市町村</t>
  </si>
  <si>
    <t>当地に常住する就業者･通学者</t>
    <rPh sb="3" eb="5">
      <t>ジョウジュウ</t>
    </rPh>
    <rPh sb="7" eb="10">
      <t>シュウギョウシャ</t>
    </rPh>
    <rPh sb="13" eb="14">
      <t>モノ</t>
    </rPh>
    <phoneticPr fontId="8"/>
  </si>
  <si>
    <t>　本村で従業・通学</t>
    <rPh sb="1" eb="3">
      <t>ホンムラ</t>
    </rPh>
    <rPh sb="4" eb="5">
      <t>ジュ</t>
    </rPh>
    <rPh sb="5" eb="6">
      <t>ギョウ</t>
    </rPh>
    <rPh sb="7" eb="9">
      <t>ツウガク</t>
    </rPh>
    <phoneticPr fontId="8"/>
  </si>
  <si>
    <t>　自　宅　外</t>
    <phoneticPr fontId="8"/>
  </si>
  <si>
    <t>　他市町村で従業・通学</t>
    <rPh sb="1" eb="2">
      <t>タ</t>
    </rPh>
    <rPh sb="2" eb="5">
      <t>シチョウソン</t>
    </rPh>
    <rPh sb="6" eb="7">
      <t>ジュウ</t>
    </rPh>
    <phoneticPr fontId="8"/>
  </si>
  <si>
    <t>　県　内</t>
    <phoneticPr fontId="8"/>
  </si>
  <si>
    <t>那　　　覇　　　市</t>
  </si>
  <si>
    <t>宜　  野　 湾　 市</t>
  </si>
  <si>
    <t>浦　　　添　　　市</t>
  </si>
  <si>
    <t>名　　　護　　　市</t>
  </si>
  <si>
    <t>糸満市</t>
    <rPh sb="0" eb="2">
      <t>イトマン</t>
    </rPh>
    <rPh sb="2" eb="3">
      <t>シ</t>
    </rPh>
    <phoneticPr fontId="4"/>
  </si>
  <si>
    <t>沖　　　縄　　　市</t>
  </si>
  <si>
    <t>豊　  見　 城　 市</t>
  </si>
  <si>
    <t>う　  る　 ま　 市</t>
  </si>
  <si>
    <t>本部町</t>
    <rPh sb="0" eb="2">
      <t>モトブ</t>
    </rPh>
    <rPh sb="2" eb="3">
      <t>チョウ</t>
    </rPh>
    <phoneticPr fontId="4"/>
  </si>
  <si>
    <t>恩　　　納　　　村</t>
  </si>
  <si>
    <t>宜野座村</t>
    <rPh sb="0" eb="4">
      <t>ギノザソン</t>
    </rPh>
    <phoneticPr fontId="4"/>
  </si>
  <si>
    <t>金　　　武　　　町</t>
  </si>
  <si>
    <t>嘉　  手　 納　 町</t>
  </si>
  <si>
    <t>北　　　谷　　　町</t>
  </si>
  <si>
    <t>北　  中　 城　 村</t>
  </si>
  <si>
    <t>中　　　城　　　村</t>
  </si>
  <si>
    <t>西　　　原　　　町</t>
  </si>
  <si>
    <t>与那原町</t>
    <rPh sb="0" eb="4">
      <t>ヨナバルチョウ</t>
    </rPh>
    <phoneticPr fontId="4"/>
  </si>
  <si>
    <t>南　  風　 原　 町</t>
  </si>
  <si>
    <t>　　　　　　　　資料：令和２年国勢調査</t>
    <rPh sb="8" eb="10">
      <t>シリョウ</t>
    </rPh>
    <rPh sb="11" eb="12">
      <t>レイ</t>
    </rPh>
    <rPh sb="12" eb="13">
      <t>ワ</t>
    </rPh>
    <rPh sb="14" eb="15">
      <t>ネン</t>
    </rPh>
    <rPh sb="15" eb="17">
      <t>コクセイ</t>
    </rPh>
    <rPh sb="17" eb="19">
      <t>チョウサ</t>
    </rPh>
    <phoneticPr fontId="4"/>
  </si>
  <si>
    <t>◆　労働力</t>
    <rPh sb="2" eb="5">
      <t>ロウドウリョク</t>
    </rPh>
    <phoneticPr fontId="4"/>
  </si>
  <si>
    <t>(20)　労働力状態別15歳以上人口の推移</t>
    <phoneticPr fontId="4"/>
  </si>
  <si>
    <t>（男女計）</t>
  </si>
  <si>
    <t>区分</t>
  </si>
  <si>
    <t>総　数</t>
    <rPh sb="0" eb="1">
      <t>フサ</t>
    </rPh>
    <rPh sb="2" eb="3">
      <t>カズ</t>
    </rPh>
    <phoneticPr fontId="8"/>
  </si>
  <si>
    <t>労　働　力　人　口</t>
  </si>
  <si>
    <t>非　労　働　力　人　口</t>
  </si>
  <si>
    <t>労働
力率</t>
    <phoneticPr fontId="8"/>
  </si>
  <si>
    <t>就業
者率</t>
    <phoneticPr fontId="8"/>
  </si>
  <si>
    <t>失業率</t>
  </si>
  <si>
    <t>総 数</t>
  </si>
  <si>
    <t>完　全　失業者</t>
  </si>
  <si>
    <t>家 事</t>
  </si>
  <si>
    <t>通 学</t>
  </si>
  <si>
    <t>その他</t>
  </si>
  <si>
    <t>平成2年</t>
    <rPh sb="0" eb="2">
      <t>ヘイセイ</t>
    </rPh>
    <phoneticPr fontId="4"/>
  </si>
  <si>
    <t>（ 男 ）</t>
  </si>
  <si>
    <t>就業
者率</t>
    <phoneticPr fontId="8"/>
  </si>
  <si>
    <t>平成2年</t>
    <phoneticPr fontId="4"/>
  </si>
  <si>
    <t>（ 女 ）</t>
  </si>
  <si>
    <t>労働
力率</t>
    <phoneticPr fontId="8"/>
  </si>
  <si>
    <t>　※ 総数には労働力状態「不詳」を含む。</t>
    <rPh sb="3" eb="5">
      <t>ソウスウ</t>
    </rPh>
    <phoneticPr fontId="8"/>
  </si>
  <si>
    <t>(21)　産業別15歳以上の就業者数</t>
    <phoneticPr fontId="4"/>
  </si>
  <si>
    <t>産業別</t>
  </si>
  <si>
    <t>第　１　次　産　業</t>
  </si>
  <si>
    <t>第　２　次　産　業</t>
  </si>
  <si>
    <t>第　　３　　次　　産　　業</t>
  </si>
  <si>
    <t>分類
不能の
産業</t>
    <rPh sb="0" eb="2">
      <t>ブンルイ</t>
    </rPh>
    <rPh sb="3" eb="5">
      <t>フノウ</t>
    </rPh>
    <rPh sb="7" eb="9">
      <t>サンギョウ</t>
    </rPh>
    <phoneticPr fontId="4"/>
  </si>
  <si>
    <t>総　数</t>
  </si>
  <si>
    <t>総数</t>
    <phoneticPr fontId="4"/>
  </si>
  <si>
    <t>農業</t>
    <phoneticPr fontId="4"/>
  </si>
  <si>
    <t>林業</t>
    <phoneticPr fontId="4"/>
  </si>
  <si>
    <t>漁業</t>
    <phoneticPr fontId="4"/>
  </si>
  <si>
    <t>鉱業</t>
    <phoneticPr fontId="4"/>
  </si>
  <si>
    <t>建設業</t>
  </si>
  <si>
    <t>製造業</t>
  </si>
  <si>
    <t>電気
ガス
水道業</t>
    <phoneticPr fontId="4"/>
  </si>
  <si>
    <t>情報　　通信業</t>
    <rPh sb="0" eb="2">
      <t>ジョウホウ</t>
    </rPh>
    <rPh sb="4" eb="7">
      <t>ツウシンギョウ</t>
    </rPh>
    <phoneticPr fontId="4"/>
  </si>
  <si>
    <t>運輸通信業（運輸業）</t>
    <rPh sb="6" eb="9">
      <t>ウンユギョウ</t>
    </rPh>
    <phoneticPr fontId="4"/>
  </si>
  <si>
    <t>卸　売
小売業
飲食店</t>
    <phoneticPr fontId="4"/>
  </si>
  <si>
    <t>金　融
保険業</t>
    <phoneticPr fontId="4"/>
  </si>
  <si>
    <t>不動産業</t>
  </si>
  <si>
    <t>飲食店　　宿泊業</t>
    <rPh sb="0" eb="2">
      <t>インショク</t>
    </rPh>
    <rPh sb="2" eb="3">
      <t>テン</t>
    </rPh>
    <rPh sb="5" eb="7">
      <t>シュクハク</t>
    </rPh>
    <rPh sb="7" eb="8">
      <t>ギョウ</t>
    </rPh>
    <phoneticPr fontId="4"/>
  </si>
  <si>
    <t>医　療　　福　祉</t>
    <rPh sb="0" eb="1">
      <t>イ</t>
    </rPh>
    <rPh sb="2" eb="3">
      <t>リョウ</t>
    </rPh>
    <rPh sb="5" eb="6">
      <t>フク</t>
    </rPh>
    <rPh sb="7" eb="8">
      <t>シ</t>
    </rPh>
    <phoneticPr fontId="4"/>
  </si>
  <si>
    <t>教育　　　学習支援業</t>
    <rPh sb="0" eb="2">
      <t>キョウイク</t>
    </rPh>
    <rPh sb="5" eb="7">
      <t>ガクシュウ</t>
    </rPh>
    <rPh sb="7" eb="9">
      <t>シエン</t>
    </rPh>
    <rPh sb="9" eb="10">
      <t>ギョウ</t>
    </rPh>
    <phoneticPr fontId="4"/>
  </si>
  <si>
    <t>複合　　　サービス事業</t>
    <rPh sb="0" eb="2">
      <t>フクゴウ</t>
    </rPh>
    <rPh sb="9" eb="11">
      <t>ジギョウ</t>
    </rPh>
    <phoneticPr fontId="4"/>
  </si>
  <si>
    <t>サービス業
（他に分類されないもの）</t>
    <rPh sb="7" eb="8">
      <t>ホカ</t>
    </rPh>
    <rPh sb="9" eb="11">
      <t>ブンルイ</t>
    </rPh>
    <phoneticPr fontId="4"/>
  </si>
  <si>
    <t>サービス業</t>
  </si>
  <si>
    <t>公務</t>
    <phoneticPr fontId="4"/>
  </si>
  <si>
    <t>㍼55年</t>
    <phoneticPr fontId="8"/>
  </si>
  <si>
    <t>-</t>
    <phoneticPr fontId="4"/>
  </si>
  <si>
    <t>㍻2年</t>
    <phoneticPr fontId="4"/>
  </si>
  <si>
    <t>農業、林業</t>
    <rPh sb="3" eb="5">
      <t>リンギョウ</t>
    </rPh>
    <phoneticPr fontId="4"/>
  </si>
  <si>
    <t>鉱業、採石業、砂利採取業</t>
    <rPh sb="3" eb="5">
      <t>サイセキ</t>
    </rPh>
    <rPh sb="5" eb="6">
      <t>ギョウ</t>
    </rPh>
    <rPh sb="7" eb="9">
      <t>ジャリ</t>
    </rPh>
    <rPh sb="9" eb="11">
      <t>サイシュ</t>
    </rPh>
    <rPh sb="11" eb="12">
      <t>ギョウ</t>
    </rPh>
    <phoneticPr fontId="4"/>
  </si>
  <si>
    <t>電気・ガス・熱供給・水道業</t>
    <rPh sb="0" eb="2">
      <t>デンキ</t>
    </rPh>
    <rPh sb="6" eb="9">
      <t>ネツキョウキュウ</t>
    </rPh>
    <rPh sb="10" eb="13">
      <t>スイドウギョウ</t>
    </rPh>
    <phoneticPr fontId="4"/>
  </si>
  <si>
    <t>運輸業、　郵便業</t>
    <rPh sb="2" eb="3">
      <t>ギョウ</t>
    </rPh>
    <rPh sb="5" eb="7">
      <t>ユウビン</t>
    </rPh>
    <rPh sb="7" eb="8">
      <t>ギョウ</t>
    </rPh>
    <phoneticPr fontId="4"/>
  </si>
  <si>
    <t>卸売業
小売業</t>
    <rPh sb="2" eb="3">
      <t>ギョウ</t>
    </rPh>
    <phoneticPr fontId="4"/>
  </si>
  <si>
    <t>金融業
保険業</t>
    <rPh sb="2" eb="3">
      <t>ギョウ</t>
    </rPh>
    <phoneticPr fontId="4"/>
  </si>
  <si>
    <t>不動産業、物品賃貸業</t>
    <rPh sb="5" eb="7">
      <t>ブッピン</t>
    </rPh>
    <rPh sb="7" eb="10">
      <t>チンタイギョウ</t>
    </rPh>
    <phoneticPr fontId="4"/>
  </si>
  <si>
    <t>学術研究、専門･技術サービス業</t>
    <rPh sb="0" eb="2">
      <t>ガクジュツ</t>
    </rPh>
    <rPh sb="2" eb="4">
      <t>ケンキュウ</t>
    </rPh>
    <rPh sb="5" eb="7">
      <t>センモン</t>
    </rPh>
    <rPh sb="8" eb="10">
      <t>ギジュツ</t>
    </rPh>
    <rPh sb="14" eb="15">
      <t>ギョウ</t>
    </rPh>
    <phoneticPr fontId="4"/>
  </si>
  <si>
    <t>宿泊業､飲食サービス業</t>
    <rPh sb="0" eb="2">
      <t>シュクハク</t>
    </rPh>
    <rPh sb="2" eb="3">
      <t>ギョウ</t>
    </rPh>
    <rPh sb="4" eb="6">
      <t>インショク</t>
    </rPh>
    <rPh sb="10" eb="11">
      <t>ギョウ</t>
    </rPh>
    <phoneticPr fontId="4"/>
  </si>
  <si>
    <t>生活関連サービス業、娯楽業</t>
    <rPh sb="0" eb="2">
      <t>セイカツ</t>
    </rPh>
    <rPh sb="2" eb="4">
      <t>カンレン</t>
    </rPh>
    <rPh sb="8" eb="9">
      <t>ギョウ</t>
    </rPh>
    <rPh sb="10" eb="12">
      <t>ゴラク</t>
    </rPh>
    <rPh sb="12" eb="13">
      <t>ギョウ</t>
    </rPh>
    <phoneticPr fontId="4"/>
  </si>
  <si>
    <t>教育、学習支援業</t>
    <rPh sb="0" eb="2">
      <t>キョウイク</t>
    </rPh>
    <rPh sb="3" eb="5">
      <t>ガクシュウ</t>
    </rPh>
    <rPh sb="5" eb="7">
      <t>シエン</t>
    </rPh>
    <rPh sb="7" eb="8">
      <t>ギョウ</t>
    </rPh>
    <phoneticPr fontId="4"/>
  </si>
  <si>
    <t>医療、
福祉</t>
    <rPh sb="0" eb="2">
      <t>イリョウ</t>
    </rPh>
    <rPh sb="4" eb="6">
      <t>フクシ</t>
    </rPh>
    <phoneticPr fontId="4"/>
  </si>
  <si>
    <t>複合
サービス事業</t>
    <rPh sb="0" eb="2">
      <t>フクゴウ</t>
    </rPh>
    <rPh sb="7" eb="9">
      <t>ジギョウ</t>
    </rPh>
    <phoneticPr fontId="4"/>
  </si>
  <si>
    <t>㍻22年</t>
    <phoneticPr fontId="4"/>
  </si>
  <si>
    <t>㍻27年</t>
  </si>
  <si>
    <t>総　数</t>
    <phoneticPr fontId="4"/>
  </si>
  <si>
    <t>総数</t>
    <phoneticPr fontId="4"/>
  </si>
  <si>
    <t>農業</t>
    <phoneticPr fontId="4"/>
  </si>
  <si>
    <t>林業</t>
    <phoneticPr fontId="4"/>
  </si>
  <si>
    <t>漁業</t>
    <phoneticPr fontId="4"/>
  </si>
  <si>
    <t>総数</t>
    <phoneticPr fontId="4"/>
  </si>
  <si>
    <t>鉱業</t>
    <phoneticPr fontId="4"/>
  </si>
  <si>
    <t>電気
ガス
水道業</t>
    <phoneticPr fontId="4"/>
  </si>
  <si>
    <t>卸　売
小売業
飲食店</t>
    <phoneticPr fontId="4"/>
  </si>
  <si>
    <t>金　融
保険業</t>
    <phoneticPr fontId="4"/>
  </si>
  <si>
    <t>公務</t>
    <phoneticPr fontId="4"/>
  </si>
  <si>
    <t>㍼55年</t>
    <phoneticPr fontId="8"/>
  </si>
  <si>
    <t>-</t>
    <phoneticPr fontId="4"/>
  </si>
  <si>
    <t>漁業</t>
    <phoneticPr fontId="4"/>
  </si>
  <si>
    <t>㍻27年</t>
    <phoneticPr fontId="4"/>
  </si>
  <si>
    <t>金　融
保険業</t>
    <phoneticPr fontId="4"/>
  </si>
  <si>
    <t>-</t>
    <phoneticPr fontId="8"/>
  </si>
  <si>
    <t>平成22年からの国勢調査は日本標準産業分類の新産業分類を用いた。</t>
    <rPh sb="0" eb="2">
      <t>ヘイセイ</t>
    </rPh>
    <rPh sb="4" eb="5">
      <t>ネン</t>
    </rPh>
    <rPh sb="8" eb="10">
      <t>コクセイ</t>
    </rPh>
    <rPh sb="10" eb="12">
      <t>チョウサ</t>
    </rPh>
    <rPh sb="13" eb="15">
      <t>ニホン</t>
    </rPh>
    <rPh sb="15" eb="17">
      <t>ヒョウジュン</t>
    </rPh>
    <rPh sb="17" eb="19">
      <t>サンギョウ</t>
    </rPh>
    <rPh sb="19" eb="21">
      <t>ブンルイ</t>
    </rPh>
    <rPh sb="22" eb="25">
      <t>シンサンギョウ</t>
    </rPh>
    <rPh sb="25" eb="27">
      <t>ブンルイ</t>
    </rPh>
    <rPh sb="28" eb="29">
      <t>モチ</t>
    </rPh>
    <phoneticPr fontId="4"/>
  </si>
  <si>
    <t>Ｐ１５</t>
    <phoneticPr fontId="4"/>
  </si>
  <si>
    <t>(5)　人口・世帯数の推移</t>
    <rPh sb="4" eb="6">
      <t>ジンコウ</t>
    </rPh>
    <rPh sb="7" eb="10">
      <t>セタイスウ</t>
    </rPh>
    <rPh sb="11" eb="13">
      <t>スイイ</t>
    </rPh>
    <phoneticPr fontId="8"/>
  </si>
  <si>
    <t>毎年12月末現在</t>
    <rPh sb="0" eb="2">
      <t>マイトシ</t>
    </rPh>
    <rPh sb="4" eb="6">
      <t>ガツマツ</t>
    </rPh>
    <rPh sb="6" eb="8">
      <t>ゲンザイ</t>
    </rPh>
    <phoneticPr fontId="8"/>
  </si>
  <si>
    <t>西　暦</t>
  </si>
  <si>
    <t>年　　次</t>
  </si>
  <si>
    <t>人口増加率（％）</t>
    <rPh sb="0" eb="2">
      <t>ジンコウ</t>
    </rPh>
    <rPh sb="2" eb="4">
      <t>ゾウカ</t>
    </rPh>
    <rPh sb="4" eb="5">
      <t>リツ</t>
    </rPh>
    <phoneticPr fontId="4"/>
  </si>
  <si>
    <t>1989年</t>
  </si>
  <si>
    <t>平成1年</t>
  </si>
  <si>
    <t>1990年</t>
  </si>
  <si>
    <t>1991年</t>
  </si>
  <si>
    <t>1992年</t>
  </si>
  <si>
    <t>1993年</t>
    <phoneticPr fontId="4"/>
  </si>
  <si>
    <t>1994年</t>
  </si>
  <si>
    <t>1995年</t>
  </si>
  <si>
    <t>1996年</t>
  </si>
  <si>
    <t>1997年</t>
  </si>
  <si>
    <t>1998年</t>
  </si>
  <si>
    <t>1999年</t>
  </si>
  <si>
    <t>2000年</t>
  </si>
  <si>
    <t>2001年</t>
  </si>
  <si>
    <t>2002年</t>
  </si>
  <si>
    <t>2003年</t>
  </si>
  <si>
    <t>平成15年</t>
    <rPh sb="0" eb="2">
      <t>ヘイセイ</t>
    </rPh>
    <rPh sb="4" eb="5">
      <t>ネン</t>
    </rPh>
    <phoneticPr fontId="4"/>
  </si>
  <si>
    <t>2004年</t>
    <rPh sb="4" eb="5">
      <t>ネン</t>
    </rPh>
    <phoneticPr fontId="4"/>
  </si>
  <si>
    <t>2005年</t>
    <rPh sb="4" eb="5">
      <t>ネン</t>
    </rPh>
    <phoneticPr fontId="4"/>
  </si>
  <si>
    <t>2006年</t>
    <rPh sb="4" eb="5">
      <t>ネン</t>
    </rPh>
    <phoneticPr fontId="4"/>
  </si>
  <si>
    <t>2007年</t>
    <rPh sb="4" eb="5">
      <t>ネン</t>
    </rPh>
    <phoneticPr fontId="4"/>
  </si>
  <si>
    <t>2008年</t>
    <rPh sb="4" eb="5">
      <t>ネン</t>
    </rPh>
    <phoneticPr fontId="4"/>
  </si>
  <si>
    <t>2009年</t>
    <rPh sb="4" eb="5">
      <t>ネン</t>
    </rPh>
    <phoneticPr fontId="4"/>
  </si>
  <si>
    <t>2010年</t>
    <rPh sb="4" eb="5">
      <t>ネン</t>
    </rPh>
    <phoneticPr fontId="4"/>
  </si>
  <si>
    <t>2011年</t>
    <rPh sb="4" eb="5">
      <t>ネン</t>
    </rPh>
    <phoneticPr fontId="4"/>
  </si>
  <si>
    <t>2012年</t>
    <rPh sb="4" eb="5">
      <t>ネン</t>
    </rPh>
    <phoneticPr fontId="4"/>
  </si>
  <si>
    <t>2013年</t>
    <rPh sb="4" eb="5">
      <t>ネン</t>
    </rPh>
    <phoneticPr fontId="4"/>
  </si>
  <si>
    <t>2014年</t>
    <rPh sb="4" eb="5">
      <t>ネン</t>
    </rPh>
    <phoneticPr fontId="4"/>
  </si>
  <si>
    <t>2015年</t>
    <rPh sb="4" eb="5">
      <t>ネン</t>
    </rPh>
    <phoneticPr fontId="4"/>
  </si>
  <si>
    <t>2016年</t>
    <rPh sb="4" eb="5">
      <t>ネン</t>
    </rPh>
    <phoneticPr fontId="4"/>
  </si>
  <si>
    <t>2017年</t>
    <rPh sb="4" eb="5">
      <t>ネン</t>
    </rPh>
    <phoneticPr fontId="4"/>
  </si>
  <si>
    <t>2018年</t>
    <rPh sb="4" eb="5">
      <t>ネン</t>
    </rPh>
    <phoneticPr fontId="4"/>
  </si>
  <si>
    <t>2019年</t>
    <rPh sb="4" eb="5">
      <t>ネン</t>
    </rPh>
    <phoneticPr fontId="4"/>
  </si>
  <si>
    <t>令和元年</t>
    <rPh sb="0" eb="2">
      <t>レイワ</t>
    </rPh>
    <rPh sb="2" eb="4">
      <t>ガンネン</t>
    </rPh>
    <phoneticPr fontId="4"/>
  </si>
  <si>
    <t>2020年</t>
    <rPh sb="4" eb="5">
      <t>ネン</t>
    </rPh>
    <phoneticPr fontId="4"/>
  </si>
  <si>
    <t>2021年</t>
    <rPh sb="4" eb="5">
      <t>ネン</t>
    </rPh>
    <phoneticPr fontId="4"/>
  </si>
  <si>
    <t>2022年</t>
    <rPh sb="4" eb="5">
      <t>ネン</t>
    </rPh>
    <phoneticPr fontId="4"/>
  </si>
  <si>
    <t>2023年</t>
    <rPh sb="4" eb="5">
      <t>ネン</t>
    </rPh>
    <phoneticPr fontId="4"/>
  </si>
  <si>
    <t>資料：住民年金課（住民基本台帳）</t>
    <rPh sb="0" eb="2">
      <t>シリョウ</t>
    </rPh>
    <rPh sb="3" eb="5">
      <t>ジュウミン</t>
    </rPh>
    <rPh sb="5" eb="7">
      <t>ネンキン</t>
    </rPh>
    <rPh sb="7" eb="8">
      <t>カ</t>
    </rPh>
    <rPh sb="9" eb="11">
      <t>ジュウミン</t>
    </rPh>
    <rPh sb="11" eb="13">
      <t>キホン</t>
    </rPh>
    <rPh sb="13" eb="15">
      <t>ダイチョウ</t>
    </rPh>
    <phoneticPr fontId="4"/>
  </si>
  <si>
    <t>※平成25年度　人口は外国籍人口含まれていない</t>
    <rPh sb="1" eb="3">
      <t>ヘイセイ</t>
    </rPh>
    <rPh sb="5" eb="7">
      <t>ネンド</t>
    </rPh>
    <rPh sb="8" eb="10">
      <t>ジンコウ</t>
    </rPh>
    <rPh sb="11" eb="14">
      <t>ガイコクセキ</t>
    </rPh>
    <rPh sb="14" eb="16">
      <t>ジンコウ</t>
    </rPh>
    <rPh sb="16" eb="17">
      <t>フク</t>
    </rPh>
    <phoneticPr fontId="4"/>
  </si>
  <si>
    <t>　　　　</t>
    <phoneticPr fontId="4"/>
  </si>
  <si>
    <t>　　世帯数は日本国籍世帯と複合世帯（日本国籍+外国籍）</t>
    <rPh sb="2" eb="4">
      <t>セタイ</t>
    </rPh>
    <rPh sb="4" eb="5">
      <t>スウ</t>
    </rPh>
    <rPh sb="6" eb="8">
      <t>ニホン</t>
    </rPh>
    <rPh sb="8" eb="10">
      <t>コクセキ</t>
    </rPh>
    <rPh sb="10" eb="12">
      <t>セタイ</t>
    </rPh>
    <rPh sb="13" eb="15">
      <t>フクゴウ</t>
    </rPh>
    <rPh sb="15" eb="17">
      <t>セタイ</t>
    </rPh>
    <rPh sb="18" eb="20">
      <t>ニホン</t>
    </rPh>
    <rPh sb="20" eb="22">
      <t>コクセキ</t>
    </rPh>
    <rPh sb="23" eb="26">
      <t>ガイコクセキ</t>
    </rPh>
    <phoneticPr fontId="4"/>
  </si>
  <si>
    <t>※平成24年7月より法改正に伴い、外国籍住民も住民登録をすることになった。</t>
    <rPh sb="1" eb="3">
      <t>ヘイセイ</t>
    </rPh>
    <rPh sb="5" eb="6">
      <t>ネン</t>
    </rPh>
    <rPh sb="7" eb="8">
      <t>ガツ</t>
    </rPh>
    <rPh sb="10" eb="13">
      <t>ホウカイセイ</t>
    </rPh>
    <rPh sb="14" eb="15">
      <t>トモナ</t>
    </rPh>
    <rPh sb="17" eb="20">
      <t>ガイコクセキ</t>
    </rPh>
    <rPh sb="20" eb="22">
      <t>ジュウミン</t>
    </rPh>
    <rPh sb="23" eb="25">
      <t>ジュウミン</t>
    </rPh>
    <rPh sb="25" eb="27">
      <t>トウロク</t>
    </rPh>
    <phoneticPr fontId="4"/>
  </si>
  <si>
    <t>　　　　　</t>
    <phoneticPr fontId="4"/>
  </si>
  <si>
    <t>　住民登録人数を記入</t>
    <rPh sb="1" eb="3">
      <t>ジュウミン</t>
    </rPh>
    <rPh sb="3" eb="5">
      <t>トウロク</t>
    </rPh>
    <rPh sb="5" eb="7">
      <t>ニンズウ</t>
    </rPh>
    <rPh sb="8" eb="10">
      <t>キニュウ</t>
    </rPh>
    <phoneticPr fontId="4"/>
  </si>
  <si>
    <t>(6)　本籍人口と住民登録人口の推移</t>
    <phoneticPr fontId="4"/>
  </si>
  <si>
    <t>各年12月末現在</t>
    <rPh sb="0" eb="1">
      <t>カク</t>
    </rPh>
    <rPh sb="1" eb="2">
      <t>ネン</t>
    </rPh>
    <rPh sb="4" eb="5">
      <t>ガツ</t>
    </rPh>
    <rPh sb="5" eb="6">
      <t>スエ</t>
    </rPh>
    <rPh sb="6" eb="8">
      <t>ゲンザイ</t>
    </rPh>
    <phoneticPr fontId="8"/>
  </si>
  <si>
    <t>年次</t>
    <rPh sb="0" eb="2">
      <t>ネンジ</t>
    </rPh>
    <phoneticPr fontId="4"/>
  </si>
  <si>
    <t>本籍人口</t>
    <rPh sb="0" eb="2">
      <t>ホンセキ</t>
    </rPh>
    <rPh sb="2" eb="4">
      <t>ジンコウ</t>
    </rPh>
    <phoneticPr fontId="8"/>
  </si>
  <si>
    <t>本籍数</t>
    <rPh sb="0" eb="2">
      <t>ホンセキ</t>
    </rPh>
    <rPh sb="2" eb="3">
      <t>スウ</t>
    </rPh>
    <phoneticPr fontId="8"/>
  </si>
  <si>
    <t>住民登録</t>
  </si>
  <si>
    <t>人口</t>
  </si>
  <si>
    <t>世帯数</t>
  </si>
  <si>
    <t>平成4年</t>
    <phoneticPr fontId="8"/>
  </si>
  <si>
    <t>1993年</t>
  </si>
  <si>
    <t>平成5年</t>
  </si>
  <si>
    <t>平成6年</t>
    <rPh sb="0" eb="2">
      <t>ヘイセイ</t>
    </rPh>
    <rPh sb="3" eb="4">
      <t>ネン</t>
    </rPh>
    <phoneticPr fontId="4"/>
  </si>
  <si>
    <t>平成12年</t>
    <rPh sb="0" eb="2">
      <t>ヘイセイ</t>
    </rPh>
    <rPh sb="4" eb="5">
      <t>ネン</t>
    </rPh>
    <phoneticPr fontId="4"/>
  </si>
  <si>
    <t>資料：住民年金課</t>
    <rPh sb="0" eb="2">
      <t>シリョウ</t>
    </rPh>
    <rPh sb="3" eb="5">
      <t>ジュウミン</t>
    </rPh>
    <rPh sb="5" eb="7">
      <t>ネンキン</t>
    </rPh>
    <rPh sb="7" eb="8">
      <t>カ</t>
    </rPh>
    <phoneticPr fontId="8"/>
  </si>
  <si>
    <t>　※本籍　日本人</t>
    <rPh sb="2" eb="4">
      <t>ホンセキ</t>
    </rPh>
    <rPh sb="5" eb="6">
      <t>ヒ</t>
    </rPh>
    <rPh sb="6" eb="8">
      <t>ホンニン</t>
    </rPh>
    <phoneticPr fontId="4"/>
  </si>
  <si>
    <t>Ｐ１６</t>
    <phoneticPr fontId="4"/>
  </si>
  <si>
    <t>(7)　字別人口・世帯数の推移</t>
    <phoneticPr fontId="4"/>
  </si>
  <si>
    <t>各年：12月末現在</t>
  </si>
  <si>
    <t>平成5年</t>
    <phoneticPr fontId="8"/>
  </si>
  <si>
    <t>平成6年</t>
    <phoneticPr fontId="8"/>
  </si>
  <si>
    <t>平成7年</t>
    <phoneticPr fontId="8"/>
  </si>
  <si>
    <t>平成8年</t>
    <phoneticPr fontId="8"/>
  </si>
  <si>
    <t>平成9年</t>
    <rPh sb="0" eb="2">
      <t>ヘイセイ</t>
    </rPh>
    <rPh sb="3" eb="4">
      <t>ネン</t>
    </rPh>
    <phoneticPr fontId="8"/>
  </si>
  <si>
    <t>平成10年</t>
    <rPh sb="0" eb="2">
      <t>ヘイセイ</t>
    </rPh>
    <rPh sb="4" eb="5">
      <t>ネン</t>
    </rPh>
    <phoneticPr fontId="8"/>
  </si>
  <si>
    <t>平成11年</t>
    <rPh sb="0" eb="2">
      <t>ヘイセイ</t>
    </rPh>
    <rPh sb="4" eb="5">
      <t>ネン</t>
    </rPh>
    <phoneticPr fontId="8"/>
  </si>
  <si>
    <t>平成12年</t>
    <rPh sb="0" eb="2">
      <t>ヘイセイ</t>
    </rPh>
    <rPh sb="4" eb="5">
      <t>ネン</t>
    </rPh>
    <phoneticPr fontId="8"/>
  </si>
  <si>
    <t>平成13年</t>
    <rPh sb="0" eb="2">
      <t>ヘイセイ</t>
    </rPh>
    <rPh sb="4" eb="5">
      <t>ネン</t>
    </rPh>
    <phoneticPr fontId="8"/>
  </si>
  <si>
    <t>平成14年</t>
    <rPh sb="0" eb="2">
      <t>ヘイセイ</t>
    </rPh>
    <rPh sb="4" eb="5">
      <t>ネン</t>
    </rPh>
    <phoneticPr fontId="8"/>
  </si>
  <si>
    <t>平成15年</t>
    <rPh sb="0" eb="2">
      <t>ヘイセイ</t>
    </rPh>
    <rPh sb="4" eb="5">
      <t>ネン</t>
    </rPh>
    <phoneticPr fontId="8"/>
  </si>
  <si>
    <t>平成16年</t>
    <rPh sb="0" eb="2">
      <t>ヘイセイ</t>
    </rPh>
    <rPh sb="4" eb="5">
      <t>ネン</t>
    </rPh>
    <phoneticPr fontId="8"/>
  </si>
  <si>
    <t>平成17年</t>
    <rPh sb="0" eb="2">
      <t>ヘイセイ</t>
    </rPh>
    <rPh sb="4" eb="5">
      <t>ネン</t>
    </rPh>
    <phoneticPr fontId="8"/>
  </si>
  <si>
    <t>平成18年</t>
    <rPh sb="0" eb="2">
      <t>ヘイセイ</t>
    </rPh>
    <rPh sb="4" eb="5">
      <t>ネン</t>
    </rPh>
    <phoneticPr fontId="8"/>
  </si>
  <si>
    <t>平成19年</t>
    <rPh sb="0" eb="2">
      <t>ヘイセイ</t>
    </rPh>
    <rPh sb="4" eb="5">
      <t>ネン</t>
    </rPh>
    <phoneticPr fontId="8"/>
  </si>
  <si>
    <t>平成20年</t>
    <rPh sb="0" eb="2">
      <t>ヘイセイ</t>
    </rPh>
    <rPh sb="4" eb="5">
      <t>ネン</t>
    </rPh>
    <phoneticPr fontId="8"/>
  </si>
  <si>
    <t>平成21年</t>
    <rPh sb="0" eb="2">
      <t>ヘイセイ</t>
    </rPh>
    <rPh sb="4" eb="5">
      <t>ネン</t>
    </rPh>
    <phoneticPr fontId="8"/>
  </si>
  <si>
    <t>平成23年</t>
    <rPh sb="0" eb="2">
      <t>ヘイセイ</t>
    </rPh>
    <rPh sb="4" eb="5">
      <t>ネン</t>
    </rPh>
    <phoneticPr fontId="4"/>
  </si>
  <si>
    <t>平成24年</t>
    <rPh sb="0" eb="2">
      <t>ヘイセイ</t>
    </rPh>
    <rPh sb="4" eb="5">
      <t>ネン</t>
    </rPh>
    <phoneticPr fontId="4"/>
  </si>
  <si>
    <t>平成26年</t>
    <rPh sb="0" eb="2">
      <t>ヘイセイ</t>
    </rPh>
    <rPh sb="4" eb="5">
      <t>ネン</t>
    </rPh>
    <phoneticPr fontId="4"/>
  </si>
  <si>
    <t>平成27年</t>
    <rPh sb="0" eb="2">
      <t>ヘイセイ</t>
    </rPh>
    <rPh sb="4" eb="5">
      <t>ネン</t>
    </rPh>
    <phoneticPr fontId="8"/>
  </si>
  <si>
    <t>平成28年</t>
    <rPh sb="0" eb="2">
      <t>ヘイセイ</t>
    </rPh>
    <rPh sb="4" eb="5">
      <t>ネン</t>
    </rPh>
    <phoneticPr fontId="4"/>
  </si>
  <si>
    <t>平成29年</t>
    <rPh sb="0" eb="2">
      <t>ヘイセイ</t>
    </rPh>
    <rPh sb="4" eb="5">
      <t>ネン</t>
    </rPh>
    <phoneticPr fontId="8"/>
  </si>
  <si>
    <t>平成30年</t>
    <rPh sb="0" eb="2">
      <t>ヘイセイ</t>
    </rPh>
    <rPh sb="4" eb="5">
      <t>ネン</t>
    </rPh>
    <phoneticPr fontId="8"/>
  </si>
  <si>
    <t>令和３年</t>
    <rPh sb="0" eb="2">
      <t>レイワ</t>
    </rPh>
    <rPh sb="3" eb="4">
      <t>ネン</t>
    </rPh>
    <phoneticPr fontId="4"/>
  </si>
  <si>
    <t>令和４年</t>
    <rPh sb="0" eb="2">
      <t>レイワ</t>
    </rPh>
    <rPh sb="3" eb="4">
      <t>ネン</t>
    </rPh>
    <phoneticPr fontId="8"/>
  </si>
  <si>
    <t>令和5年</t>
    <rPh sb="0" eb="2">
      <t>レイワ</t>
    </rPh>
    <rPh sb="3" eb="4">
      <t>ネン</t>
    </rPh>
    <phoneticPr fontId="8"/>
  </si>
  <si>
    <t>喜　名</t>
  </si>
  <si>
    <t>人 口</t>
    <rPh sb="0" eb="1">
      <t>ヒト</t>
    </rPh>
    <rPh sb="2" eb="3">
      <t>クチ</t>
    </rPh>
    <phoneticPr fontId="4"/>
  </si>
  <si>
    <t>親　志</t>
  </si>
  <si>
    <t>-</t>
    <phoneticPr fontId="4"/>
  </si>
  <si>
    <t>-</t>
    <phoneticPr fontId="4"/>
  </si>
  <si>
    <t>-</t>
    <phoneticPr fontId="4"/>
  </si>
  <si>
    <t>-</t>
    <phoneticPr fontId="4"/>
  </si>
  <si>
    <t>座喜味</t>
  </si>
  <si>
    <t>伊良皆</t>
  </si>
  <si>
    <t>上　地</t>
  </si>
  <si>
    <t>波　平</t>
  </si>
  <si>
    <t>都　屋</t>
  </si>
  <si>
    <t>()</t>
    <phoneticPr fontId="4"/>
  </si>
  <si>
    <t>高志保</t>
  </si>
  <si>
    <t>渡慶次</t>
  </si>
  <si>
    <t>儀　間</t>
  </si>
  <si>
    <t>宇　座</t>
  </si>
  <si>
    <t>瀬名波</t>
  </si>
  <si>
    <t>長　浜</t>
  </si>
  <si>
    <t>楚　辺</t>
  </si>
  <si>
    <t>渡具知</t>
  </si>
  <si>
    <t>比　謝</t>
  </si>
  <si>
    <t>大　湾</t>
  </si>
  <si>
    <t>古　堅</t>
  </si>
  <si>
    <t>大　木</t>
  </si>
  <si>
    <t>比謝矼</t>
  </si>
  <si>
    <t>牧　原</t>
  </si>
  <si>
    <t>-</t>
    <phoneticPr fontId="4"/>
  </si>
  <si>
    <t>-</t>
    <phoneticPr fontId="8"/>
  </si>
  <si>
    <t>-</t>
    <phoneticPr fontId="8"/>
  </si>
  <si>
    <t>長　田</t>
  </si>
  <si>
    <t>計</t>
  </si>
  <si>
    <t>　　　　　　　</t>
    <phoneticPr fontId="4"/>
  </si>
  <si>
    <t>資料：住民年金課</t>
    <rPh sb="0" eb="2">
      <t>シリョウ</t>
    </rPh>
    <rPh sb="3" eb="5">
      <t>ジュウミン</t>
    </rPh>
    <rPh sb="5" eb="7">
      <t>ネンキン</t>
    </rPh>
    <rPh sb="7" eb="8">
      <t>カ</t>
    </rPh>
    <phoneticPr fontId="4"/>
  </si>
  <si>
    <t>(9)　人口移動状況の推移</t>
    <phoneticPr fontId="8"/>
  </si>
  <si>
    <t>自 然 動 態</t>
  </si>
  <si>
    <t>社　　　会　　　動　　　態</t>
  </si>
  <si>
    <t>人口増加</t>
    <rPh sb="0" eb="2">
      <t>ジンコウ</t>
    </rPh>
    <rPh sb="2" eb="4">
      <t>ゾウカ</t>
    </rPh>
    <phoneticPr fontId="8"/>
  </si>
  <si>
    <t>出　　生</t>
    <rPh sb="0" eb="1">
      <t>デ</t>
    </rPh>
    <rPh sb="3" eb="4">
      <t>ショウ</t>
    </rPh>
    <phoneticPr fontId="8"/>
  </si>
  <si>
    <t>死　　亡</t>
    <rPh sb="0" eb="1">
      <t>シ</t>
    </rPh>
    <rPh sb="3" eb="4">
      <t>ボウ</t>
    </rPh>
    <phoneticPr fontId="8"/>
  </si>
  <si>
    <t>自然増加</t>
    <rPh sb="0" eb="2">
      <t>シゼン</t>
    </rPh>
    <rPh sb="2" eb="4">
      <t>ゾウカ</t>
    </rPh>
    <phoneticPr fontId="8"/>
  </si>
  <si>
    <t>転　　　入</t>
  </si>
  <si>
    <t>転　　　出</t>
  </si>
  <si>
    <t>社会増加</t>
    <rPh sb="0" eb="2">
      <t>シャカイ</t>
    </rPh>
    <rPh sb="2" eb="4">
      <t>ゾウカ</t>
    </rPh>
    <phoneticPr fontId="8"/>
  </si>
  <si>
    <t>その他</t>
    <phoneticPr fontId="8"/>
  </si>
  <si>
    <t>平成2年度</t>
    <rPh sb="0" eb="2">
      <t>ヘイセイ</t>
    </rPh>
    <rPh sb="3" eb="4">
      <t>ネン</t>
    </rPh>
    <rPh sb="4" eb="5">
      <t>ド</t>
    </rPh>
    <phoneticPr fontId="4"/>
  </si>
  <si>
    <t>平成3年度</t>
    <rPh sb="0" eb="2">
      <t>ヘイセイ</t>
    </rPh>
    <rPh sb="3" eb="5">
      <t>ネンド</t>
    </rPh>
    <phoneticPr fontId="4"/>
  </si>
  <si>
    <t>平成4年度</t>
    <rPh sb="0" eb="2">
      <t>ヘイセイ</t>
    </rPh>
    <rPh sb="3" eb="4">
      <t>ネン</t>
    </rPh>
    <rPh sb="4" eb="5">
      <t>ド</t>
    </rPh>
    <phoneticPr fontId="8"/>
  </si>
  <si>
    <t>平成5年度</t>
    <rPh sb="0" eb="2">
      <t>ヘイセイ</t>
    </rPh>
    <rPh sb="3" eb="4">
      <t>ネン</t>
    </rPh>
    <rPh sb="4" eb="5">
      <t>ド</t>
    </rPh>
    <phoneticPr fontId="8"/>
  </si>
  <si>
    <t>平成6年度</t>
    <rPh sb="0" eb="2">
      <t>ヘイセイ</t>
    </rPh>
    <rPh sb="3" eb="4">
      <t>ネン</t>
    </rPh>
    <rPh sb="4" eb="5">
      <t>ド</t>
    </rPh>
    <phoneticPr fontId="8"/>
  </si>
  <si>
    <t>平成7年度</t>
    <rPh sb="0" eb="2">
      <t>ヘイセイ</t>
    </rPh>
    <rPh sb="3" eb="4">
      <t>ネン</t>
    </rPh>
    <rPh sb="4" eb="5">
      <t>ド</t>
    </rPh>
    <phoneticPr fontId="8"/>
  </si>
  <si>
    <t>平成8年度</t>
    <rPh sb="0" eb="2">
      <t>ヘイセイ</t>
    </rPh>
    <rPh sb="3" eb="4">
      <t>ネン</t>
    </rPh>
    <rPh sb="4" eb="5">
      <t>ド</t>
    </rPh>
    <phoneticPr fontId="8"/>
  </si>
  <si>
    <t>平成9年度</t>
    <rPh sb="0" eb="2">
      <t>ヘイセイ</t>
    </rPh>
    <rPh sb="3" eb="4">
      <t>ネン</t>
    </rPh>
    <rPh sb="4" eb="5">
      <t>ド</t>
    </rPh>
    <phoneticPr fontId="8"/>
  </si>
  <si>
    <t>平成10年度</t>
    <rPh sb="0" eb="2">
      <t>ヘイセイ</t>
    </rPh>
    <rPh sb="4" eb="5">
      <t>ネン</t>
    </rPh>
    <rPh sb="5" eb="6">
      <t>ド</t>
    </rPh>
    <phoneticPr fontId="8"/>
  </si>
  <si>
    <t>平成11年度</t>
    <rPh sb="0" eb="2">
      <t>ヘイセイ</t>
    </rPh>
    <rPh sb="4" eb="5">
      <t>ネン</t>
    </rPh>
    <rPh sb="5" eb="6">
      <t>ド</t>
    </rPh>
    <phoneticPr fontId="8"/>
  </si>
  <si>
    <t>平成12年度</t>
    <rPh sb="0" eb="2">
      <t>ヘイセイ</t>
    </rPh>
    <rPh sb="4" eb="5">
      <t>ネン</t>
    </rPh>
    <rPh sb="5" eb="6">
      <t>ド</t>
    </rPh>
    <phoneticPr fontId="8"/>
  </si>
  <si>
    <t>平成13年度</t>
    <rPh sb="0" eb="2">
      <t>ヘイセイ</t>
    </rPh>
    <rPh sb="4" eb="5">
      <t>ネン</t>
    </rPh>
    <rPh sb="5" eb="6">
      <t>ド</t>
    </rPh>
    <phoneticPr fontId="8"/>
  </si>
  <si>
    <t>平成14年度</t>
    <rPh sb="0" eb="2">
      <t>ヘイセイ</t>
    </rPh>
    <rPh sb="4" eb="5">
      <t>ネン</t>
    </rPh>
    <rPh sb="5" eb="6">
      <t>ド</t>
    </rPh>
    <phoneticPr fontId="8"/>
  </si>
  <si>
    <t>平成25年度</t>
    <rPh sb="0" eb="2">
      <t>ヘイセイ</t>
    </rPh>
    <rPh sb="4" eb="6">
      <t>ネンド</t>
    </rPh>
    <phoneticPr fontId="4"/>
  </si>
  <si>
    <t>平成26年度</t>
    <rPh sb="0" eb="2">
      <t>ヘイセイ</t>
    </rPh>
    <rPh sb="4" eb="5">
      <t>ネン</t>
    </rPh>
    <rPh sb="5" eb="6">
      <t>ド</t>
    </rPh>
    <phoneticPr fontId="4"/>
  </si>
  <si>
    <t>平成27年度</t>
    <rPh sb="0" eb="2">
      <t>ヘイセイ</t>
    </rPh>
    <rPh sb="4" eb="6">
      <t>ネンド</t>
    </rPh>
    <phoneticPr fontId="4"/>
  </si>
  <si>
    <t>平成28年度</t>
    <rPh sb="0" eb="2">
      <t>ヘイセイ</t>
    </rPh>
    <rPh sb="4" eb="5">
      <t>ネン</t>
    </rPh>
    <rPh sb="5" eb="6">
      <t>ド</t>
    </rPh>
    <phoneticPr fontId="4"/>
  </si>
  <si>
    <t>平成29年度</t>
    <rPh sb="0" eb="2">
      <t>ヘイセイ</t>
    </rPh>
    <rPh sb="4" eb="6">
      <t>ネンド</t>
    </rPh>
    <phoneticPr fontId="4"/>
  </si>
  <si>
    <t>平成30年</t>
    <rPh sb="0" eb="2">
      <t>ヘイセイ</t>
    </rPh>
    <rPh sb="4" eb="5">
      <t>ネン</t>
    </rPh>
    <phoneticPr fontId="4"/>
  </si>
  <si>
    <t>令和元年</t>
    <rPh sb="0" eb="2">
      <t>レイワ</t>
    </rPh>
    <rPh sb="2" eb="3">
      <t>ゲン</t>
    </rPh>
    <rPh sb="3" eb="4">
      <t>ネン</t>
    </rPh>
    <phoneticPr fontId="4"/>
  </si>
  <si>
    <t>令和3年</t>
    <rPh sb="0" eb="2">
      <t>レイワ</t>
    </rPh>
    <rPh sb="3" eb="4">
      <t>ネン</t>
    </rPh>
    <phoneticPr fontId="4"/>
  </si>
  <si>
    <t>令和4年</t>
    <rPh sb="0" eb="2">
      <t>レイワ</t>
    </rPh>
    <rPh sb="3" eb="4">
      <t>ネン</t>
    </rPh>
    <phoneticPr fontId="4"/>
  </si>
  <si>
    <t>(10)　戸籍・住民登録に関する証明発行数</t>
    <phoneticPr fontId="8"/>
  </si>
  <si>
    <t>各年度３月末現在</t>
    <rPh sb="0" eb="2">
      <t>カクネン</t>
    </rPh>
    <rPh sb="2" eb="3">
      <t>ド</t>
    </rPh>
    <rPh sb="4" eb="6">
      <t>ガツマツ</t>
    </rPh>
    <rPh sb="6" eb="8">
      <t>ゲンザイ</t>
    </rPh>
    <phoneticPr fontId="4"/>
  </si>
  <si>
    <t>単位：通</t>
  </si>
  <si>
    <t>区分</t>
    <rPh sb="0" eb="2">
      <t>クブン</t>
    </rPh>
    <phoneticPr fontId="4"/>
  </si>
  <si>
    <t>戸　籍　
謄抄本</t>
    <phoneticPr fontId="8"/>
  </si>
  <si>
    <t>戸籍附票</t>
    <rPh sb="2" eb="3">
      <t>フ</t>
    </rPh>
    <rPh sb="3" eb="4">
      <t>フヒョウ</t>
    </rPh>
    <phoneticPr fontId="8"/>
  </si>
  <si>
    <t>身分証明</t>
  </si>
  <si>
    <t>住民票
謄抄本</t>
    <phoneticPr fontId="4"/>
  </si>
  <si>
    <t>住民票
閲　覧</t>
    <phoneticPr fontId="4"/>
  </si>
  <si>
    <t>印鑑証明</t>
  </si>
  <si>
    <t>その他の証明</t>
    <phoneticPr fontId="4"/>
  </si>
  <si>
    <t>年度</t>
    <rPh sb="0" eb="2">
      <t>ネンド</t>
    </rPh>
    <phoneticPr fontId="4"/>
  </si>
  <si>
    <t>平成4年</t>
    <rPh sb="0" eb="2">
      <t>ヘイセイ</t>
    </rPh>
    <rPh sb="3" eb="4">
      <t>ネン</t>
    </rPh>
    <phoneticPr fontId="8"/>
  </si>
  <si>
    <t>平成5年</t>
    <rPh sb="0" eb="2">
      <t>ヘイセイ</t>
    </rPh>
    <rPh sb="3" eb="4">
      <t>ネン</t>
    </rPh>
    <phoneticPr fontId="8"/>
  </si>
  <si>
    <t>平成10年度</t>
    <rPh sb="0" eb="2">
      <t>ヘイセイ</t>
    </rPh>
    <rPh sb="4" eb="6">
      <t>ネンド</t>
    </rPh>
    <phoneticPr fontId="4"/>
  </si>
  <si>
    <t>平成11年</t>
    <rPh sb="0" eb="2">
      <t>ヘイセイ</t>
    </rPh>
    <rPh sb="4" eb="5">
      <t>ネン</t>
    </rPh>
    <phoneticPr fontId="4"/>
  </si>
  <si>
    <t>平成15年度</t>
    <rPh sb="0" eb="2">
      <t>ヘイセイ</t>
    </rPh>
    <rPh sb="4" eb="6">
      <t>ネンド</t>
    </rPh>
    <phoneticPr fontId="4"/>
  </si>
  <si>
    <t>令和2年度</t>
    <rPh sb="0" eb="2">
      <t>レイワ</t>
    </rPh>
    <rPh sb="3" eb="5">
      <t>ネンド</t>
    </rPh>
    <phoneticPr fontId="4"/>
  </si>
  <si>
    <t>　　　資料：住民年金課</t>
    <rPh sb="3" eb="5">
      <t>シリョウ</t>
    </rPh>
    <rPh sb="6" eb="8">
      <t>ジュウミン</t>
    </rPh>
    <rPh sb="8" eb="10">
      <t>ネンキン</t>
    </rPh>
    <rPh sb="10" eb="11">
      <t>カ</t>
    </rPh>
    <phoneticPr fontId="4"/>
  </si>
  <si>
    <t>（11）外国人登録人口の推移</t>
    <rPh sb="4" eb="7">
      <t>ガイコクジン</t>
    </rPh>
    <rPh sb="7" eb="9">
      <t>トウロク</t>
    </rPh>
    <rPh sb="9" eb="11">
      <t>ジンコウ</t>
    </rPh>
    <rPh sb="12" eb="14">
      <t>スイイ</t>
    </rPh>
    <phoneticPr fontId="4"/>
  </si>
  <si>
    <t>平成10年</t>
    <rPh sb="0" eb="2">
      <t>ヘイセイ</t>
    </rPh>
    <rPh sb="4" eb="5">
      <t>ネン</t>
    </rPh>
    <phoneticPr fontId="4"/>
  </si>
  <si>
    <t>計</t>
    <rPh sb="0" eb="1">
      <t>ケイ</t>
    </rPh>
    <phoneticPr fontId="4"/>
  </si>
  <si>
    <t>韓国</t>
    <rPh sb="0" eb="2">
      <t>カンコク</t>
    </rPh>
    <phoneticPr fontId="4"/>
  </si>
  <si>
    <t>中国</t>
    <rPh sb="0" eb="2">
      <t>チュウゴク</t>
    </rPh>
    <phoneticPr fontId="4"/>
  </si>
  <si>
    <t>南米</t>
    <rPh sb="0" eb="1">
      <t>ナン</t>
    </rPh>
    <rPh sb="1" eb="2">
      <t>ベイ</t>
    </rPh>
    <phoneticPr fontId="4"/>
  </si>
  <si>
    <t>北米</t>
    <rPh sb="0" eb="1">
      <t>ホク</t>
    </rPh>
    <rPh sb="1" eb="2">
      <t>ベイ</t>
    </rPh>
    <phoneticPr fontId="4"/>
  </si>
  <si>
    <t>欧州</t>
    <rPh sb="0" eb="2">
      <t>オウシュウ</t>
    </rPh>
    <phoneticPr fontId="4"/>
  </si>
  <si>
    <t>その他</t>
    <rPh sb="2" eb="3">
      <t>タ</t>
    </rPh>
    <phoneticPr fontId="4"/>
  </si>
  <si>
    <t>その他（内訳）</t>
    <rPh sb="2" eb="3">
      <t>タ</t>
    </rPh>
    <rPh sb="4" eb="6">
      <t>ウチワケ</t>
    </rPh>
    <phoneticPr fontId="4"/>
  </si>
  <si>
    <t>不明</t>
    <rPh sb="0" eb="2">
      <t>フメイ</t>
    </rPh>
    <phoneticPr fontId="4"/>
  </si>
  <si>
    <t>合計</t>
    <rPh sb="0" eb="2">
      <t>ゴウケイ</t>
    </rPh>
    <phoneticPr fontId="4"/>
  </si>
  <si>
    <t>R2</t>
  </si>
  <si>
    <t>R3</t>
  </si>
  <si>
    <t>R4</t>
  </si>
  <si>
    <t>R5</t>
  </si>
  <si>
    <t>台湾</t>
    <rPh sb="0" eb="2">
      <t>タイワン</t>
    </rPh>
    <phoneticPr fontId="4"/>
  </si>
  <si>
    <t>平成17年</t>
    <rPh sb="0" eb="2">
      <t>ヘイセイ</t>
    </rPh>
    <rPh sb="4" eb="5">
      <t>ネン</t>
    </rPh>
    <phoneticPr fontId="4"/>
  </si>
  <si>
    <t>Ｐ１７</t>
    <phoneticPr fontId="4"/>
  </si>
  <si>
    <t>(8)　自治会別人口・世帯数</t>
    <rPh sb="4" eb="7">
      <t>ジチカイ</t>
    </rPh>
    <rPh sb="7" eb="8">
      <t>ベツ</t>
    </rPh>
    <rPh sb="8" eb="10">
      <t>ジンコウ</t>
    </rPh>
    <rPh sb="11" eb="14">
      <t>セタイスウ</t>
    </rPh>
    <phoneticPr fontId="4"/>
  </si>
  <si>
    <t>一世帯当りの人数(H17)</t>
    <rPh sb="0" eb="1">
      <t>ヒト</t>
    </rPh>
    <rPh sb="1" eb="3">
      <t>セタイ</t>
    </rPh>
    <rPh sb="3" eb="4">
      <t>アタ</t>
    </rPh>
    <rPh sb="6" eb="8">
      <t>ニンズ</t>
    </rPh>
    <phoneticPr fontId="4"/>
  </si>
  <si>
    <t>平成25年</t>
    <rPh sb="0" eb="2">
      <t>ヘイセイ</t>
    </rPh>
    <rPh sb="4" eb="5">
      <t>ネン</t>
    </rPh>
    <phoneticPr fontId="4"/>
  </si>
  <si>
    <t>平成29年</t>
    <rPh sb="0" eb="2">
      <t>ヘイセイ</t>
    </rPh>
    <rPh sb="4" eb="5">
      <t>ネン</t>
    </rPh>
    <phoneticPr fontId="4"/>
  </si>
  <si>
    <t>平成31年</t>
    <rPh sb="0" eb="2">
      <t>ヘイセイ</t>
    </rPh>
    <rPh sb="4" eb="5">
      <t>ネン</t>
    </rPh>
    <phoneticPr fontId="4"/>
  </si>
  <si>
    <t>令和４年</t>
    <rPh sb="0" eb="2">
      <t>レイワ</t>
    </rPh>
    <rPh sb="3" eb="4">
      <t>ネン</t>
    </rPh>
    <phoneticPr fontId="4"/>
  </si>
  <si>
    <t>大　添</t>
    <rPh sb="0" eb="1">
      <t>オオ</t>
    </rPh>
    <rPh sb="2" eb="3">
      <t>ソ</t>
    </rPh>
    <phoneticPr fontId="4"/>
  </si>
  <si>
    <t>横　田</t>
    <rPh sb="0" eb="1">
      <t>ヨコ</t>
    </rPh>
    <rPh sb="2" eb="3">
      <t>タ</t>
    </rPh>
    <phoneticPr fontId="26"/>
  </si>
  <si>
    <t>人口</t>
    <rPh sb="0" eb="2">
      <t>ジンコウ</t>
    </rPh>
    <phoneticPr fontId="26"/>
  </si>
  <si>
    <t>村全体</t>
    <rPh sb="1" eb="3">
      <t>ゼンタイ</t>
    </rPh>
    <phoneticPr fontId="8"/>
  </si>
  <si>
    <t>行政区加入率</t>
  </si>
  <si>
    <t>未加入</t>
    <rPh sb="0" eb="3">
      <t>ミカニュウ</t>
    </rPh>
    <phoneticPr fontId="8"/>
  </si>
  <si>
    <t>令和5年</t>
    <rPh sb="0" eb="2">
      <t>レイワ</t>
    </rPh>
    <rPh sb="3" eb="4">
      <t>ネン</t>
    </rPh>
    <phoneticPr fontId="4"/>
  </si>
  <si>
    <t>※平成30年から年次の集計</t>
    <rPh sb="1" eb="3">
      <t>ヘイセイ</t>
    </rPh>
    <rPh sb="5" eb="6">
      <t>ネン</t>
    </rPh>
    <rPh sb="8" eb="10">
      <t>ネンジ</t>
    </rPh>
    <rPh sb="11" eb="13">
      <t>シュウケイ</t>
    </rPh>
    <phoneticPr fontId="4"/>
  </si>
  <si>
    <t>年</t>
    <phoneticPr fontId="8"/>
  </si>
  <si>
    <t>平成30年以降各年12月末現在</t>
    <rPh sb="0" eb="2">
      <t>ヘイセイ</t>
    </rPh>
    <rPh sb="4" eb="5">
      <t>ネン</t>
    </rPh>
    <rPh sb="5" eb="7">
      <t>イコウ</t>
    </rPh>
    <rPh sb="7" eb="9">
      <t>カクネン</t>
    </rPh>
    <rPh sb="11" eb="12">
      <t>ガツ</t>
    </rPh>
    <rPh sb="12" eb="13">
      <t>スエ</t>
    </rPh>
    <rPh sb="13" eb="15">
      <t>ゲンザイ</t>
    </rPh>
    <phoneticPr fontId="8"/>
  </si>
  <si>
    <t>各年12月末現在</t>
    <phoneticPr fontId="4"/>
  </si>
  <si>
    <t>H4</t>
    <phoneticPr fontId="4"/>
  </si>
  <si>
    <t>H6</t>
    <phoneticPr fontId="4"/>
  </si>
  <si>
    <t>アジア</t>
    <phoneticPr fontId="4"/>
  </si>
  <si>
    <t>インド</t>
    <phoneticPr fontId="4"/>
  </si>
  <si>
    <t>-</t>
    <phoneticPr fontId="4"/>
  </si>
  <si>
    <t>-</t>
    <phoneticPr fontId="4"/>
  </si>
  <si>
    <t>-</t>
    <phoneticPr fontId="4"/>
  </si>
  <si>
    <t>-</t>
    <phoneticPr fontId="4"/>
  </si>
  <si>
    <t>-</t>
    <phoneticPr fontId="4"/>
  </si>
  <si>
    <t>インドネシア</t>
    <phoneticPr fontId="4"/>
  </si>
  <si>
    <t>カンボディア</t>
    <phoneticPr fontId="4"/>
  </si>
  <si>
    <t>シンガポール</t>
    <phoneticPr fontId="4"/>
  </si>
  <si>
    <t>スリランカ</t>
    <phoneticPr fontId="4"/>
  </si>
  <si>
    <t>タイ</t>
    <phoneticPr fontId="4"/>
  </si>
  <si>
    <t>ネパール</t>
    <phoneticPr fontId="4"/>
  </si>
  <si>
    <t>バングラデシュ</t>
    <phoneticPr fontId="4"/>
  </si>
  <si>
    <t>フィリピン</t>
    <phoneticPr fontId="4"/>
  </si>
  <si>
    <t>ベトナム</t>
    <phoneticPr fontId="4"/>
  </si>
  <si>
    <t>マレーシア</t>
    <phoneticPr fontId="4"/>
  </si>
  <si>
    <t>ミャンマー</t>
    <phoneticPr fontId="4"/>
  </si>
  <si>
    <t>ラオス</t>
    <phoneticPr fontId="4"/>
  </si>
  <si>
    <t>アルゼンチン</t>
    <phoneticPr fontId="4"/>
  </si>
  <si>
    <t>コロンビア</t>
    <phoneticPr fontId="4"/>
  </si>
  <si>
    <t>ブラジル</t>
    <phoneticPr fontId="4"/>
  </si>
  <si>
    <t>ペルー</t>
    <phoneticPr fontId="4"/>
  </si>
  <si>
    <t>チリ</t>
    <phoneticPr fontId="4"/>
  </si>
  <si>
    <t>ボリビア</t>
    <phoneticPr fontId="4"/>
  </si>
  <si>
    <t>オセアニア</t>
    <phoneticPr fontId="4"/>
  </si>
  <si>
    <t>オーストラリア</t>
    <phoneticPr fontId="4"/>
  </si>
  <si>
    <t>ニュージーランド</t>
    <phoneticPr fontId="4"/>
  </si>
  <si>
    <t>パラオ</t>
    <phoneticPr fontId="4"/>
  </si>
  <si>
    <t>ミクロネシア</t>
    <phoneticPr fontId="4"/>
  </si>
  <si>
    <t>カナダ</t>
    <phoneticPr fontId="4"/>
  </si>
  <si>
    <t>アメリカ</t>
    <phoneticPr fontId="4"/>
  </si>
  <si>
    <t>アフリカ</t>
    <phoneticPr fontId="4"/>
  </si>
  <si>
    <t>アルジェリア</t>
    <phoneticPr fontId="4"/>
  </si>
  <si>
    <t>ガーナ</t>
    <phoneticPr fontId="4"/>
  </si>
  <si>
    <t>ケニア</t>
    <phoneticPr fontId="4"/>
  </si>
  <si>
    <t>ナイジェリア</t>
    <phoneticPr fontId="4"/>
  </si>
  <si>
    <t>ジンバブエ</t>
    <phoneticPr fontId="4"/>
  </si>
  <si>
    <t>アイルランド</t>
    <phoneticPr fontId="4"/>
  </si>
  <si>
    <t>イギリス</t>
    <phoneticPr fontId="4"/>
  </si>
  <si>
    <t>イタリア</t>
    <phoneticPr fontId="4"/>
  </si>
  <si>
    <t>オーストリア</t>
    <phoneticPr fontId="4"/>
  </si>
  <si>
    <t>オランダ</t>
    <phoneticPr fontId="4"/>
  </si>
  <si>
    <t>ギリシャ</t>
    <phoneticPr fontId="4"/>
  </si>
  <si>
    <t>スイス</t>
    <phoneticPr fontId="4"/>
  </si>
  <si>
    <t>スペイン</t>
    <phoneticPr fontId="4"/>
  </si>
  <si>
    <t>チェコ</t>
    <phoneticPr fontId="4"/>
  </si>
  <si>
    <t>デンマーク</t>
    <phoneticPr fontId="4"/>
  </si>
  <si>
    <t>ドイツ</t>
    <phoneticPr fontId="4"/>
  </si>
  <si>
    <t>ハンガリー</t>
    <phoneticPr fontId="4"/>
  </si>
  <si>
    <t>ポーランド</t>
    <phoneticPr fontId="4"/>
  </si>
  <si>
    <t>フランス</t>
    <phoneticPr fontId="4"/>
  </si>
  <si>
    <t>ベルギー</t>
    <phoneticPr fontId="4"/>
  </si>
  <si>
    <t>ラトビア</t>
    <phoneticPr fontId="4"/>
  </si>
  <si>
    <t>イスラエル</t>
    <phoneticPr fontId="4"/>
  </si>
  <si>
    <t>ロシア</t>
    <phoneticPr fontId="4"/>
  </si>
  <si>
    <t>イラン</t>
    <phoneticPr fontId="4"/>
  </si>
  <si>
    <t>トルコ</t>
    <phoneticPr fontId="4"/>
  </si>
  <si>
    <t>ドミニカ</t>
    <phoneticPr fontId="4"/>
  </si>
  <si>
    <t>セルビア</t>
    <phoneticPr fontId="4"/>
  </si>
  <si>
    <t>カザフスタン</t>
    <phoneticPr fontId="4"/>
  </si>
  <si>
    <t>モンゴル</t>
    <phoneticPr fontId="4"/>
  </si>
  <si>
    <t>R1</t>
    <phoneticPr fontId="4"/>
  </si>
  <si>
    <t>イスラエル</t>
    <phoneticPr fontId="4"/>
  </si>
  <si>
    <t>イラン</t>
    <phoneticPr fontId="4"/>
  </si>
  <si>
    <t>トルコ</t>
    <phoneticPr fontId="4"/>
  </si>
  <si>
    <t>ドミニカ</t>
    <phoneticPr fontId="4"/>
  </si>
  <si>
    <t>セルビア</t>
    <phoneticPr fontId="4"/>
  </si>
  <si>
    <t>モンゴル</t>
    <phoneticPr fontId="4"/>
  </si>
  <si>
    <t>モロッコ</t>
    <phoneticPr fontId="4"/>
  </si>
  <si>
    <t>ポルトガル</t>
    <phoneticPr fontId="4"/>
  </si>
  <si>
    <t>クロアチア</t>
    <phoneticPr fontId="4"/>
  </si>
  <si>
    <t>メキシコ</t>
    <phoneticPr fontId="4"/>
  </si>
  <si>
    <t>ノルウェー</t>
    <phoneticPr fontId="4"/>
  </si>
  <si>
    <t>ウガンダ</t>
    <phoneticPr fontId="4"/>
  </si>
  <si>
    <t>チリ</t>
    <phoneticPr fontId="4"/>
  </si>
  <si>
    <t>キルギス</t>
    <phoneticPr fontId="4"/>
  </si>
  <si>
    <t>パキスタン</t>
    <phoneticPr fontId="4"/>
  </si>
  <si>
    <t>ウクライナ</t>
    <phoneticPr fontId="4"/>
  </si>
  <si>
    <t>ジャマイカ</t>
    <phoneticPr fontId="4"/>
  </si>
  <si>
    <t>資料：住民年金課（住民基本台帳年報）</t>
    <rPh sb="0" eb="2">
      <t>シリョウ</t>
    </rPh>
    <rPh sb="3" eb="5">
      <t>ジュウミン</t>
    </rPh>
    <rPh sb="5" eb="7">
      <t>ネンキン</t>
    </rPh>
    <rPh sb="7" eb="8">
      <t>カ</t>
    </rPh>
    <rPh sb="9" eb="11">
      <t>ジュウミン</t>
    </rPh>
    <rPh sb="11" eb="13">
      <t>キホン</t>
    </rPh>
    <rPh sb="13" eb="15">
      <t>ダイチョウ</t>
    </rPh>
    <rPh sb="15" eb="17">
      <t>ネンポウ</t>
    </rPh>
    <phoneticPr fontId="4"/>
  </si>
  <si>
    <t>-</t>
    <phoneticPr fontId="4"/>
  </si>
  <si>
    <t>資料：住民年金課</t>
    <rPh sb="0" eb="2">
      <t>シリョウ</t>
    </rPh>
    <rPh sb="3" eb="5">
      <t>ジュウミン</t>
    </rPh>
    <rPh sb="5" eb="7">
      <t>ネンキン</t>
    </rPh>
    <rPh sb="7" eb="8">
      <t>カ</t>
    </rPh>
    <phoneticPr fontId="4"/>
  </si>
  <si>
    <t>県外</t>
    <rPh sb="0" eb="1">
      <t>ケン</t>
    </rPh>
    <rPh sb="1" eb="2">
      <t>ガイ</t>
    </rPh>
    <phoneticPr fontId="4"/>
  </si>
  <si>
    <t>県内</t>
    <rPh sb="0" eb="2">
      <t>ケンナイ</t>
    </rPh>
    <phoneticPr fontId="8"/>
  </si>
  <si>
    <t>県外</t>
    <rPh sb="0" eb="2">
      <t>ケンガイ</t>
    </rPh>
    <phoneticPr fontId="4"/>
  </si>
  <si>
    <t>(13)　読谷村人口集中地区（ＤＩＤs地区）</t>
    <rPh sb="5" eb="8">
      <t>ヨミタンソン</t>
    </rPh>
    <rPh sb="8" eb="10">
      <t>ジンコウ</t>
    </rPh>
    <rPh sb="10" eb="12">
      <t>シュウチュウ</t>
    </rPh>
    <rPh sb="12" eb="14">
      <t>チク</t>
    </rPh>
    <rPh sb="19" eb="21">
      <t>チク</t>
    </rPh>
    <phoneticPr fontId="4"/>
  </si>
  <si>
    <t>資料：国土地理院地図</t>
    <rPh sb="0" eb="2">
      <t>シリョウ</t>
    </rPh>
    <rPh sb="3" eb="5">
      <t>コクド</t>
    </rPh>
    <rPh sb="5" eb="7">
      <t>チリ</t>
    </rPh>
    <rPh sb="7" eb="8">
      <t>イン</t>
    </rPh>
    <rPh sb="8" eb="10">
      <t>チズ</t>
    </rPh>
    <phoneticPr fontId="4"/>
  </si>
  <si>
    <t>各年：12月末現在</t>
    <phoneticPr fontId="4"/>
  </si>
  <si>
    <t>（１）</t>
    <phoneticPr fontId="4"/>
  </si>
  <si>
    <t>国勢調査人口及び世帯数の推移</t>
    <rPh sb="0" eb="2">
      <t>コクセイ</t>
    </rPh>
    <rPh sb="2" eb="4">
      <t>チョウサ</t>
    </rPh>
    <rPh sb="4" eb="6">
      <t>ジンコウ</t>
    </rPh>
    <rPh sb="6" eb="7">
      <t>オヨ</t>
    </rPh>
    <rPh sb="8" eb="10">
      <t>セタイ</t>
    </rPh>
    <rPh sb="10" eb="11">
      <t>スウ</t>
    </rPh>
    <rPh sb="12" eb="14">
      <t>スイイ</t>
    </rPh>
    <phoneticPr fontId="4"/>
  </si>
  <si>
    <t>（２）</t>
    <phoneticPr fontId="4"/>
  </si>
  <si>
    <t>令和２年国勢調査字別人口及び世帯数</t>
    <rPh sb="0" eb="2">
      <t>レイワ</t>
    </rPh>
    <rPh sb="3" eb="4">
      <t>ネン</t>
    </rPh>
    <rPh sb="4" eb="6">
      <t>コクセイ</t>
    </rPh>
    <rPh sb="6" eb="8">
      <t>チョウサ</t>
    </rPh>
    <rPh sb="8" eb="9">
      <t>アザ</t>
    </rPh>
    <rPh sb="9" eb="10">
      <t>ベツ</t>
    </rPh>
    <rPh sb="10" eb="12">
      <t>ジンコウ</t>
    </rPh>
    <rPh sb="12" eb="13">
      <t>オヨ</t>
    </rPh>
    <rPh sb="14" eb="17">
      <t>セタイスウ</t>
    </rPh>
    <phoneticPr fontId="4"/>
  </si>
  <si>
    <t>（３）</t>
  </si>
  <si>
    <t>国勢調査市町村別人口の推移</t>
    <rPh sb="0" eb="2">
      <t>コクセイ</t>
    </rPh>
    <rPh sb="2" eb="4">
      <t>チョウサ</t>
    </rPh>
    <rPh sb="4" eb="7">
      <t>シチョウソン</t>
    </rPh>
    <rPh sb="7" eb="8">
      <t>ベツ</t>
    </rPh>
    <rPh sb="8" eb="10">
      <t>ジンコウ</t>
    </rPh>
    <rPh sb="11" eb="13">
      <t>スイイ</t>
    </rPh>
    <phoneticPr fontId="4"/>
  </si>
  <si>
    <t>（４）</t>
  </si>
  <si>
    <t>国勢調査人口の推移（図）</t>
    <rPh sb="0" eb="2">
      <t>コクセイ</t>
    </rPh>
    <rPh sb="2" eb="4">
      <t>チョウサ</t>
    </rPh>
    <rPh sb="4" eb="6">
      <t>ジンコウ</t>
    </rPh>
    <rPh sb="7" eb="9">
      <t>スイイ</t>
    </rPh>
    <rPh sb="10" eb="11">
      <t>ズ</t>
    </rPh>
    <phoneticPr fontId="4"/>
  </si>
  <si>
    <t>（５）</t>
  </si>
  <si>
    <t>人口・世帯数の推移</t>
    <rPh sb="0" eb="2">
      <t>ジンコウ</t>
    </rPh>
    <rPh sb="3" eb="6">
      <t>セタイスウ</t>
    </rPh>
    <rPh sb="7" eb="9">
      <t>スイイ</t>
    </rPh>
    <phoneticPr fontId="4"/>
  </si>
  <si>
    <t>（６）</t>
  </si>
  <si>
    <t>本籍人口と住民登録人口の推移</t>
    <rPh sb="0" eb="2">
      <t>ホンセキ</t>
    </rPh>
    <rPh sb="2" eb="4">
      <t>ジンコウ</t>
    </rPh>
    <rPh sb="5" eb="7">
      <t>ジュウミン</t>
    </rPh>
    <rPh sb="7" eb="9">
      <t>トウロク</t>
    </rPh>
    <rPh sb="9" eb="11">
      <t>ジンコウ</t>
    </rPh>
    <rPh sb="12" eb="14">
      <t>スイイ</t>
    </rPh>
    <phoneticPr fontId="4"/>
  </si>
  <si>
    <t>（７）</t>
  </si>
  <si>
    <t>字別人口・世帯数の推移</t>
    <rPh sb="0" eb="1">
      <t>アザ</t>
    </rPh>
    <rPh sb="1" eb="2">
      <t>ベツ</t>
    </rPh>
    <rPh sb="2" eb="4">
      <t>ジンコウ</t>
    </rPh>
    <rPh sb="5" eb="8">
      <t>セタイスウ</t>
    </rPh>
    <rPh sb="9" eb="11">
      <t>スイイ</t>
    </rPh>
    <phoneticPr fontId="4"/>
  </si>
  <si>
    <t>（８）</t>
  </si>
  <si>
    <t>自治会別人口・世帯数</t>
    <rPh sb="0" eb="3">
      <t>ジチカイ</t>
    </rPh>
    <rPh sb="3" eb="6">
      <t>ベツジンコウ</t>
    </rPh>
    <rPh sb="7" eb="10">
      <t>セタイスウ</t>
    </rPh>
    <phoneticPr fontId="4"/>
  </si>
  <si>
    <t>（９）</t>
  </si>
  <si>
    <t>人口移動状況の推移</t>
    <rPh sb="0" eb="2">
      <t>ジンコウ</t>
    </rPh>
    <rPh sb="2" eb="4">
      <t>イドウ</t>
    </rPh>
    <rPh sb="4" eb="6">
      <t>ジョウキョウ</t>
    </rPh>
    <rPh sb="7" eb="9">
      <t>スイイ</t>
    </rPh>
    <phoneticPr fontId="4"/>
  </si>
  <si>
    <t>（１０）</t>
  </si>
  <si>
    <t>戸籍・住民登録に関する証明発行数</t>
    <rPh sb="0" eb="2">
      <t>コセキ</t>
    </rPh>
    <rPh sb="3" eb="5">
      <t>ジュウミン</t>
    </rPh>
    <rPh sb="5" eb="7">
      <t>トウロク</t>
    </rPh>
    <rPh sb="8" eb="9">
      <t>カン</t>
    </rPh>
    <rPh sb="11" eb="13">
      <t>ショウメイ</t>
    </rPh>
    <rPh sb="13" eb="15">
      <t>ハッコウ</t>
    </rPh>
    <rPh sb="15" eb="16">
      <t>カズ</t>
    </rPh>
    <phoneticPr fontId="4"/>
  </si>
  <si>
    <t>（１１）</t>
  </si>
  <si>
    <t>外国人登録人口の推移</t>
    <rPh sb="0" eb="3">
      <t>ガイコクジン</t>
    </rPh>
    <rPh sb="3" eb="5">
      <t>トウロク</t>
    </rPh>
    <rPh sb="5" eb="7">
      <t>ジンコウ</t>
    </rPh>
    <rPh sb="8" eb="10">
      <t>スイイ</t>
    </rPh>
    <phoneticPr fontId="4"/>
  </si>
  <si>
    <t>（１２）</t>
  </si>
  <si>
    <t>市町村別人口集中地区</t>
    <rPh sb="0" eb="3">
      <t>シチョウソン</t>
    </rPh>
    <rPh sb="3" eb="6">
      <t>ベツジンコウ</t>
    </rPh>
    <rPh sb="6" eb="8">
      <t>シュウチュウ</t>
    </rPh>
    <rPh sb="8" eb="10">
      <t>チク</t>
    </rPh>
    <phoneticPr fontId="4"/>
  </si>
  <si>
    <t>（１３）</t>
  </si>
  <si>
    <t>読谷村人口集中地区(DIDs地区）（図）</t>
    <rPh sb="0" eb="3">
      <t>ヨミタンソン</t>
    </rPh>
    <rPh sb="3" eb="5">
      <t>ジンコウ</t>
    </rPh>
    <rPh sb="5" eb="7">
      <t>シュウチュウ</t>
    </rPh>
    <rPh sb="7" eb="9">
      <t>チク</t>
    </rPh>
    <rPh sb="14" eb="16">
      <t>チク</t>
    </rPh>
    <rPh sb="18" eb="19">
      <t>ズ</t>
    </rPh>
    <phoneticPr fontId="4"/>
  </si>
  <si>
    <t>（１４）</t>
  </si>
  <si>
    <t>住宅（普通世帯）の所有関係の推移</t>
    <rPh sb="0" eb="2">
      <t>ジュウタク</t>
    </rPh>
    <rPh sb="3" eb="5">
      <t>フツウ</t>
    </rPh>
    <rPh sb="5" eb="7">
      <t>セタイ</t>
    </rPh>
    <rPh sb="9" eb="11">
      <t>ショユウ</t>
    </rPh>
    <rPh sb="11" eb="13">
      <t>カンケイ</t>
    </rPh>
    <rPh sb="14" eb="16">
      <t>スイイ</t>
    </rPh>
    <phoneticPr fontId="4"/>
  </si>
  <si>
    <t>（１５）</t>
  </si>
  <si>
    <t>年齢階層別人口の推移</t>
    <rPh sb="0" eb="2">
      <t>ネンレイ</t>
    </rPh>
    <rPh sb="2" eb="4">
      <t>カイソウ</t>
    </rPh>
    <rPh sb="4" eb="7">
      <t>ベツジンコウ</t>
    </rPh>
    <rPh sb="8" eb="10">
      <t>スイイ</t>
    </rPh>
    <phoneticPr fontId="4"/>
  </si>
  <si>
    <t>（１６）</t>
  </si>
  <si>
    <t>年齢構造指数</t>
    <rPh sb="0" eb="2">
      <t>ネンレイ</t>
    </rPh>
    <rPh sb="2" eb="4">
      <t>コウゾウ</t>
    </rPh>
    <rPh sb="4" eb="6">
      <t>シスウ</t>
    </rPh>
    <phoneticPr fontId="4"/>
  </si>
  <si>
    <t>◆　昼夜間人口と流出入人口</t>
    <rPh sb="2" eb="5">
      <t>チュウヤカン</t>
    </rPh>
    <rPh sb="5" eb="7">
      <t>ジンコウ</t>
    </rPh>
    <rPh sb="8" eb="11">
      <t>リュウシュツニュウ</t>
    </rPh>
    <rPh sb="11" eb="13">
      <t>ジンコウ</t>
    </rPh>
    <phoneticPr fontId="4"/>
  </si>
  <si>
    <t>（１７）</t>
  </si>
  <si>
    <t>昼夜間人口と流出人口</t>
    <rPh sb="0" eb="2">
      <t>チュウヤ</t>
    </rPh>
    <rPh sb="2" eb="3">
      <t>カン</t>
    </rPh>
    <rPh sb="3" eb="5">
      <t>ジンコウ</t>
    </rPh>
    <rPh sb="6" eb="8">
      <t>リュウシュツ</t>
    </rPh>
    <rPh sb="8" eb="10">
      <t>ジンコウ</t>
    </rPh>
    <phoneticPr fontId="4"/>
  </si>
  <si>
    <t>（１８）</t>
  </si>
  <si>
    <t>従業地・通学地による常住市町村別15歳以上就業者数及び15歳以上通学者</t>
    <rPh sb="0" eb="2">
      <t>ジュウギョウ</t>
    </rPh>
    <rPh sb="2" eb="3">
      <t>チ</t>
    </rPh>
    <rPh sb="4" eb="6">
      <t>ツウガク</t>
    </rPh>
    <rPh sb="6" eb="7">
      <t>チ</t>
    </rPh>
    <rPh sb="10" eb="12">
      <t>ジョウジュウ</t>
    </rPh>
    <rPh sb="12" eb="15">
      <t>シチョウソン</t>
    </rPh>
    <rPh sb="15" eb="16">
      <t>ベツ</t>
    </rPh>
    <rPh sb="18" eb="21">
      <t>サイイジョウ</t>
    </rPh>
    <rPh sb="21" eb="24">
      <t>シュウギョウシャ</t>
    </rPh>
    <rPh sb="24" eb="25">
      <t>スウ</t>
    </rPh>
    <rPh sb="25" eb="26">
      <t>オヨ</t>
    </rPh>
    <rPh sb="29" eb="32">
      <t>サイイジョウ</t>
    </rPh>
    <rPh sb="32" eb="35">
      <t>ツウガクシャ</t>
    </rPh>
    <phoneticPr fontId="4"/>
  </si>
  <si>
    <t>（１９）</t>
  </si>
  <si>
    <t>常住地による従業・通学市町村別15歳以上就業者数及び15歳以上通学者</t>
    <rPh sb="0" eb="2">
      <t>ジョウジュウ</t>
    </rPh>
    <rPh sb="2" eb="3">
      <t>チ</t>
    </rPh>
    <rPh sb="6" eb="8">
      <t>ジュウギョウ</t>
    </rPh>
    <rPh sb="9" eb="11">
      <t>ツウガク</t>
    </rPh>
    <rPh sb="11" eb="14">
      <t>シチョウソン</t>
    </rPh>
    <rPh sb="14" eb="15">
      <t>ベツ</t>
    </rPh>
    <rPh sb="17" eb="20">
      <t>サイイジョウ</t>
    </rPh>
    <rPh sb="20" eb="23">
      <t>シュウギョウシャ</t>
    </rPh>
    <rPh sb="23" eb="24">
      <t>スウ</t>
    </rPh>
    <rPh sb="24" eb="25">
      <t>オヨ</t>
    </rPh>
    <rPh sb="28" eb="31">
      <t>サイイジョウ</t>
    </rPh>
    <rPh sb="31" eb="34">
      <t>ツウガクシャ</t>
    </rPh>
    <phoneticPr fontId="4"/>
  </si>
  <si>
    <t>（２０）</t>
  </si>
  <si>
    <t>労働力状態別15歳以上人口の推移</t>
    <rPh sb="0" eb="3">
      <t>ロウドウリョク</t>
    </rPh>
    <rPh sb="3" eb="6">
      <t>ジョウタイベツ</t>
    </rPh>
    <rPh sb="8" eb="11">
      <t>サイイジョウ</t>
    </rPh>
    <rPh sb="11" eb="13">
      <t>ジンコウ</t>
    </rPh>
    <rPh sb="14" eb="16">
      <t>スイイ</t>
    </rPh>
    <phoneticPr fontId="4"/>
  </si>
  <si>
    <t>（２１）</t>
  </si>
  <si>
    <t>産業別15歳以上の就業者数</t>
    <rPh sb="0" eb="3">
      <t>サンギョウベツ</t>
    </rPh>
    <rPh sb="5" eb="8">
      <t>サイイジョウ</t>
    </rPh>
    <rPh sb="9" eb="12">
      <t>シュウギョウシャ</t>
    </rPh>
    <rPh sb="12" eb="13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</si>
</sst>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1" formatCode="_ * #,##0_ ;_ * \-#,##0_ ;_ * &quot;-&quot;_ ;_ @_ "/>
    <numFmt numFmtId="176" formatCode="0.0"/>
    <numFmt numFmtId="177" formatCode="#,##0;&quot;△ &quot;#,##0"/>
    <numFmt numFmtId="178" formatCode="#,##0.0;&quot;△ &quot;#,##0.0"/>
    <numFmt numFmtId="179" formatCode="#,##0.00;&quot;△ &quot;#,##0.00"/>
    <numFmt numFmtId="180" formatCode="#,##0.0;[Red]\-#,##0.0"/>
    <numFmt numFmtId="181" formatCode="_ * #,##0.00_ ;_ * \-#,##0.00_ ;_ * &quot;-&quot;_ ;_ @_ "/>
    <numFmt numFmtId="182" formatCode="_ * #,##0.0_ ;_ * \-#,##0.0_ ;_ * &quot;-&quot;_ ;_ @_ "/>
    <numFmt numFmtId="183" formatCode="#,##0_ "/>
    <numFmt numFmtId="184" formatCode="0.0_ "/>
    <numFmt numFmtId="185" formatCode="0.0_);[Red]\(0.0\)"/>
    <numFmt numFmtId="186" formatCode="0.00_);[Red]\(0.00\)"/>
    <numFmt numFmtId="187" formatCode="#,##0_);\(#,##0\)"/>
    <numFmt numFmtId="188" formatCode="#,##0.00_);[Red]\(#,##0.00\)"/>
    <numFmt numFmtId="189" formatCode="#,##0;[Red]#,##0"/>
  </numFmts>
  <fonts count="36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4"/>
      <name val="ＭＳ 明朝"/>
      <family val="1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b/>
      <sz val="10"/>
      <name val="ＭＳ 明朝"/>
      <family val="1"/>
      <charset val="128"/>
    </font>
    <font>
      <sz val="6.5"/>
      <name val="ＭＳ Ｐゴシック"/>
      <family val="3"/>
      <charset val="128"/>
    </font>
    <font>
      <sz val="10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</font>
    <font>
      <sz val="11"/>
      <name val="ＭＳ Ｐ明朝"/>
      <family val="1"/>
      <charset val="128"/>
    </font>
    <font>
      <sz val="13"/>
      <name val="FA 明朝"/>
      <family val="1"/>
      <charset val="128"/>
    </font>
    <font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9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ＪＳＰ明朝"/>
      <family val="1"/>
      <charset val="128"/>
    </font>
    <font>
      <b/>
      <sz val="16"/>
      <name val="ＭＳ 明朝"/>
      <family val="1"/>
      <charset val="128"/>
    </font>
    <font>
      <sz val="11"/>
      <name val="ＭＳ 明朝"/>
      <family val="1"/>
      <charset val="128"/>
    </font>
    <font>
      <b/>
      <sz val="1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sz val="9"/>
      <name val="ＭＳ Ｐ明朝"/>
      <family val="1"/>
      <charset val="128"/>
    </font>
    <font>
      <b/>
      <sz val="9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9"/>
      <color rgb="FF333333"/>
      <name val="ＭＳ 明朝"/>
      <family val="1"/>
      <charset val="128"/>
    </font>
    <font>
      <u/>
      <sz val="9"/>
      <color theme="10"/>
      <name val="ＭＳ 明朝"/>
      <family val="1"/>
      <charset val="128"/>
    </font>
    <font>
      <sz val="11"/>
      <color theme="1"/>
      <name val="ＭＳ Ｐ明朝"/>
      <family val="1"/>
      <charset val="128"/>
    </font>
    <font>
      <b/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20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9"/>
      <color theme="1"/>
      <name val="ＭＳ Ｐ明朝"/>
      <family val="1"/>
      <charset val="128"/>
    </font>
    <font>
      <u/>
      <sz val="20"/>
      <color theme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mediumDashed">
        <color rgb="FFCCCCCC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</borders>
  <cellStyleXfs count="7">
    <xf numFmtId="0" fontId="0" fillId="0" borderId="0"/>
    <xf numFmtId="3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/>
    <xf numFmtId="0" fontId="12" fillId="0" borderId="0"/>
    <xf numFmtId="0" fontId="23" fillId="0" borderId="0" applyNumberFormat="0" applyFill="0" applyBorder="0" applyAlignment="0" applyProtection="0"/>
    <xf numFmtId="0" fontId="1" fillId="0" borderId="0">
      <alignment vertical="center"/>
    </xf>
  </cellStyleXfs>
  <cellXfs count="714">
    <xf numFmtId="0" fontId="0" fillId="0" borderId="0" xfId="0"/>
    <xf numFmtId="0" fontId="3" fillId="0" borderId="0" xfId="0" applyFont="1" applyAlignment="1">
      <alignment horizontal="centerContinuous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Continuous" vertical="center"/>
    </xf>
    <xf numFmtId="0" fontId="5" fillId="0" borderId="0" xfId="0" applyFont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38" fontId="5" fillId="0" borderId="0" xfId="1" applyFont="1" applyBorder="1" applyAlignment="1">
      <alignment horizontal="right" vertical="center" indent="1"/>
    </xf>
    <xf numFmtId="2" fontId="5" fillId="0" borderId="0" xfId="0" applyNumberFormat="1" applyFont="1" applyAlignment="1">
      <alignment horizontal="right" vertical="center" indent="1"/>
    </xf>
    <xf numFmtId="0" fontId="5" fillId="0" borderId="3" xfId="0" applyFont="1" applyBorder="1" applyAlignment="1">
      <alignment horizontal="right" vertical="center" indent="1"/>
    </xf>
    <xf numFmtId="0" fontId="5" fillId="0" borderId="4" xfId="0" applyFont="1" applyBorder="1" applyAlignment="1">
      <alignment horizontal="center" vertical="center"/>
    </xf>
    <xf numFmtId="176" fontId="5" fillId="0" borderId="3" xfId="0" applyNumberFormat="1" applyFont="1" applyBorder="1" applyAlignment="1">
      <alignment horizontal="right" vertical="center" indent="1"/>
    </xf>
    <xf numFmtId="0" fontId="5" fillId="0" borderId="5" xfId="0" applyFont="1" applyBorder="1" applyAlignment="1">
      <alignment horizontal="center" vertical="center"/>
    </xf>
    <xf numFmtId="38" fontId="5" fillId="0" borderId="5" xfId="1" applyFont="1" applyBorder="1" applyAlignment="1">
      <alignment horizontal="right" vertical="center" indent="1"/>
    </xf>
    <xf numFmtId="38" fontId="5" fillId="0" borderId="0" xfId="1" applyFont="1" applyFill="1" applyBorder="1" applyAlignment="1">
      <alignment horizontal="right" vertical="center" indent="1"/>
    </xf>
    <xf numFmtId="0" fontId="5" fillId="0" borderId="6" xfId="0" applyFont="1" applyBorder="1" applyAlignment="1">
      <alignment horizontal="center" vertical="center"/>
    </xf>
    <xf numFmtId="38" fontId="5" fillId="0" borderId="7" xfId="1" applyFont="1" applyFill="1" applyBorder="1" applyAlignment="1">
      <alignment horizontal="right" vertical="center" indent="1"/>
    </xf>
    <xf numFmtId="2" fontId="5" fillId="0" borderId="7" xfId="0" applyNumberFormat="1" applyFont="1" applyBorder="1" applyAlignment="1">
      <alignment horizontal="right" vertical="center" indent="1"/>
    </xf>
    <xf numFmtId="176" fontId="5" fillId="0" borderId="8" xfId="2" applyNumberFormat="1" applyFont="1" applyBorder="1" applyAlignment="1">
      <alignment horizontal="right" vertical="center" inden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distributed" vertical="center"/>
    </xf>
    <xf numFmtId="38" fontId="5" fillId="0" borderId="0" xfId="1" applyFont="1" applyFill="1" applyBorder="1" applyAlignment="1">
      <alignment horizontal="right" vertical="center" indent="3"/>
    </xf>
    <xf numFmtId="0" fontId="6" fillId="0" borderId="0" xfId="0" applyFont="1" applyAlignment="1">
      <alignment horizontal="centerContinuous" vertical="center"/>
    </xf>
    <xf numFmtId="0" fontId="5" fillId="0" borderId="0" xfId="0" applyFont="1" applyAlignment="1">
      <alignment horizontal="left" vertical="center"/>
    </xf>
    <xf numFmtId="0" fontId="5" fillId="0" borderId="2" xfId="0" applyFont="1" applyBorder="1" applyAlignment="1">
      <alignment horizontal="distributed" vertical="center"/>
    </xf>
    <xf numFmtId="38" fontId="5" fillId="0" borderId="9" xfId="1" applyFont="1" applyBorder="1" applyAlignment="1">
      <alignment horizontal="right" vertical="center"/>
    </xf>
    <xf numFmtId="38" fontId="5" fillId="0" borderId="14" xfId="1" applyFont="1" applyBorder="1" applyAlignment="1">
      <alignment horizontal="right" vertical="center"/>
    </xf>
    <xf numFmtId="38" fontId="5" fillId="0" borderId="14" xfId="1" applyFont="1" applyFill="1" applyBorder="1" applyAlignment="1">
      <alignment vertical="center"/>
    </xf>
    <xf numFmtId="38" fontId="5" fillId="0" borderId="9" xfId="1" applyFont="1" applyFill="1" applyBorder="1" applyAlignment="1">
      <alignment vertical="center"/>
    </xf>
    <xf numFmtId="38" fontId="5" fillId="0" borderId="0" xfId="0" applyNumberFormat="1" applyFont="1" applyAlignment="1">
      <alignment vertical="center"/>
    </xf>
    <xf numFmtId="0" fontId="5" fillId="0" borderId="4" xfId="0" applyFont="1" applyBorder="1" applyAlignment="1">
      <alignment horizontal="distributed" vertical="center"/>
    </xf>
    <xf numFmtId="38" fontId="5" fillId="0" borderId="5" xfId="1" applyFont="1" applyBorder="1" applyAlignment="1">
      <alignment horizontal="right" vertical="center"/>
    </xf>
    <xf numFmtId="38" fontId="5" fillId="0" borderId="0" xfId="1" applyFont="1" applyBorder="1" applyAlignment="1">
      <alignment horizontal="right" vertical="center"/>
    </xf>
    <xf numFmtId="38" fontId="5" fillId="0" borderId="0" xfId="1" applyFont="1" applyFill="1" applyBorder="1" applyAlignment="1">
      <alignment vertical="center"/>
    </xf>
    <xf numFmtId="38" fontId="5" fillId="0" borderId="5" xfId="1" applyFont="1" applyFill="1" applyBorder="1" applyAlignment="1">
      <alignment vertical="center"/>
    </xf>
    <xf numFmtId="38" fontId="5" fillId="0" borderId="3" xfId="1" applyFont="1" applyFill="1" applyBorder="1" applyAlignment="1">
      <alignment vertical="center"/>
    </xf>
    <xf numFmtId="0" fontId="7" fillId="0" borderId="4" xfId="0" applyFont="1" applyBorder="1" applyAlignment="1">
      <alignment horizontal="distributed" vertical="center"/>
    </xf>
    <xf numFmtId="38" fontId="7" fillId="0" borderId="5" xfId="1" applyFont="1" applyBorder="1" applyAlignment="1">
      <alignment horizontal="right" vertical="center"/>
    </xf>
    <xf numFmtId="38" fontId="7" fillId="0" borderId="0" xfId="1" applyFont="1" applyBorder="1" applyAlignment="1">
      <alignment horizontal="right" vertical="center"/>
    </xf>
    <xf numFmtId="38" fontId="7" fillId="0" borderId="0" xfId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distributed" vertical="center"/>
    </xf>
    <xf numFmtId="38" fontId="5" fillId="0" borderId="13" xfId="1" applyFont="1" applyBorder="1" applyAlignment="1">
      <alignment horizontal="right" vertical="center"/>
    </xf>
    <xf numFmtId="38" fontId="5" fillId="0" borderId="7" xfId="1" applyFont="1" applyBorder="1" applyAlignment="1">
      <alignment horizontal="right" vertical="center"/>
    </xf>
    <xf numFmtId="38" fontId="5" fillId="0" borderId="7" xfId="1" applyFont="1" applyFill="1" applyBorder="1" applyAlignment="1">
      <alignment vertical="center"/>
    </xf>
    <xf numFmtId="0" fontId="5" fillId="0" borderId="12" xfId="0" applyFont="1" applyBorder="1" applyAlignment="1">
      <alignment horizontal="center" vertical="center" wrapText="1"/>
    </xf>
    <xf numFmtId="41" fontId="5" fillId="0" borderId="2" xfId="0" applyNumberFormat="1" applyFont="1" applyBorder="1" applyAlignment="1">
      <alignment horizontal="center" vertical="center" shrinkToFit="1"/>
    </xf>
    <xf numFmtId="41" fontId="5" fillId="0" borderId="14" xfId="0" applyNumberFormat="1" applyFont="1" applyBorder="1" applyAlignment="1">
      <alignment horizontal="center" vertical="center" shrinkToFit="1"/>
    </xf>
    <xf numFmtId="0" fontId="5" fillId="0" borderId="14" xfId="0" applyFont="1" applyBorder="1" applyAlignment="1">
      <alignment vertical="center"/>
    </xf>
    <xf numFmtId="0" fontId="5" fillId="0" borderId="14" xfId="0" applyFont="1" applyBorder="1" applyAlignment="1">
      <alignment horizontal="center" vertical="center" wrapText="1"/>
    </xf>
    <xf numFmtId="0" fontId="5" fillId="0" borderId="3" xfId="0" applyFont="1" applyBorder="1" applyAlignment="1">
      <alignment vertical="center"/>
    </xf>
    <xf numFmtId="41" fontId="5" fillId="0" borderId="4" xfId="0" applyNumberFormat="1" applyFont="1" applyBorder="1" applyAlignment="1">
      <alignment horizontal="center" vertical="center"/>
    </xf>
    <xf numFmtId="38" fontId="5" fillId="0" borderId="0" xfId="1" applyFont="1" applyFill="1" applyBorder="1" applyAlignment="1">
      <alignment horizontal="right" vertical="center"/>
    </xf>
    <xf numFmtId="177" fontId="5" fillId="0" borderId="0" xfId="0" applyNumberFormat="1" applyFont="1" applyAlignment="1">
      <alignment vertical="center"/>
    </xf>
    <xf numFmtId="178" fontId="5" fillId="0" borderId="0" xfId="1" applyNumberFormat="1" applyFont="1" applyFill="1" applyBorder="1" applyAlignment="1">
      <alignment vertical="center"/>
    </xf>
    <xf numFmtId="179" fontId="5" fillId="0" borderId="0" xfId="1" applyNumberFormat="1" applyFont="1" applyFill="1" applyBorder="1" applyAlignment="1">
      <alignment vertical="center"/>
    </xf>
    <xf numFmtId="2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horizontal="right" vertical="center"/>
    </xf>
    <xf numFmtId="177" fontId="5" fillId="0" borderId="0" xfId="0" applyNumberFormat="1" applyFont="1" applyAlignment="1">
      <alignment horizontal="right" vertical="center"/>
    </xf>
    <xf numFmtId="178" fontId="5" fillId="0" borderId="0" xfId="1" applyNumberFormat="1" applyFont="1" applyFill="1" applyBorder="1" applyAlignment="1">
      <alignment horizontal="right" vertical="center"/>
    </xf>
    <xf numFmtId="179" fontId="5" fillId="0" borderId="0" xfId="1" applyNumberFormat="1" applyFont="1" applyFill="1" applyBorder="1" applyAlignment="1">
      <alignment horizontal="right" vertical="center"/>
    </xf>
    <xf numFmtId="180" fontId="5" fillId="0" borderId="3" xfId="1" applyNumberFormat="1" applyFont="1" applyFill="1" applyBorder="1" applyAlignment="1">
      <alignment horizontal="right" vertical="center"/>
    </xf>
    <xf numFmtId="41" fontId="7" fillId="0" borderId="4" xfId="0" applyNumberFormat="1" applyFont="1" applyBorder="1" applyAlignment="1">
      <alignment horizontal="center" vertical="center"/>
    </xf>
    <xf numFmtId="38" fontId="7" fillId="0" borderId="0" xfId="1" applyFont="1" applyFill="1" applyBorder="1" applyAlignment="1">
      <alignment horizontal="right" vertical="center"/>
    </xf>
    <xf numFmtId="177" fontId="7" fillId="0" borderId="0" xfId="0" applyNumberFormat="1" applyFont="1" applyAlignment="1">
      <alignment vertical="center"/>
    </xf>
    <xf numFmtId="178" fontId="7" fillId="0" borderId="0" xfId="1" applyNumberFormat="1" applyFont="1" applyFill="1" applyBorder="1" applyAlignment="1">
      <alignment vertical="center"/>
    </xf>
    <xf numFmtId="179" fontId="7" fillId="0" borderId="0" xfId="1" applyNumberFormat="1" applyFont="1" applyFill="1" applyBorder="1" applyAlignment="1">
      <alignment vertical="center"/>
    </xf>
    <xf numFmtId="2" fontId="7" fillId="0" borderId="0" xfId="0" applyNumberFormat="1" applyFont="1" applyAlignment="1">
      <alignment vertical="center"/>
    </xf>
    <xf numFmtId="41" fontId="5" fillId="0" borderId="6" xfId="0" applyNumberFormat="1" applyFont="1" applyBorder="1" applyAlignment="1">
      <alignment horizontal="center" vertical="center"/>
    </xf>
    <xf numFmtId="38" fontId="5" fillId="0" borderId="13" xfId="1" applyFont="1" applyFill="1" applyBorder="1" applyAlignment="1">
      <alignment horizontal="right" vertical="center"/>
    </xf>
    <xf numFmtId="38" fontId="5" fillId="0" borderId="7" xfId="1" applyFont="1" applyFill="1" applyBorder="1" applyAlignment="1">
      <alignment horizontal="right" vertical="center"/>
    </xf>
    <xf numFmtId="177" fontId="5" fillId="0" borderId="7" xfId="0" applyNumberFormat="1" applyFont="1" applyBorder="1" applyAlignment="1">
      <alignment vertical="center"/>
    </xf>
    <xf numFmtId="178" fontId="5" fillId="0" borderId="7" xfId="1" applyNumberFormat="1" applyFont="1" applyFill="1" applyBorder="1" applyAlignment="1">
      <alignment horizontal="right" vertical="center"/>
    </xf>
    <xf numFmtId="178" fontId="5" fillId="0" borderId="7" xfId="1" applyNumberFormat="1" applyFont="1" applyFill="1" applyBorder="1" applyAlignment="1">
      <alignment vertical="center"/>
    </xf>
    <xf numFmtId="179" fontId="5" fillId="0" borderId="7" xfId="1" applyNumberFormat="1" applyFont="1" applyFill="1" applyBorder="1" applyAlignment="1">
      <alignment vertical="center"/>
    </xf>
    <xf numFmtId="2" fontId="5" fillId="0" borderId="7" xfId="0" applyNumberFormat="1" applyFont="1" applyBorder="1" applyAlignment="1">
      <alignment horizontal="right" vertical="center"/>
    </xf>
    <xf numFmtId="2" fontId="5" fillId="0" borderId="7" xfId="0" applyNumberFormat="1" applyFont="1" applyBorder="1" applyAlignment="1">
      <alignment vertical="center"/>
    </xf>
    <xf numFmtId="41" fontId="5" fillId="0" borderId="0" xfId="0" applyNumberFormat="1" applyFont="1" applyAlignment="1">
      <alignment horizontal="center" vertical="center"/>
    </xf>
    <xf numFmtId="180" fontId="5" fillId="0" borderId="0" xfId="1" applyNumberFormat="1" applyFont="1" applyFill="1" applyBorder="1" applyAlignment="1">
      <alignment horizontal="right" vertical="center"/>
    </xf>
    <xf numFmtId="180" fontId="5" fillId="0" borderId="0" xfId="1" applyNumberFormat="1" applyFont="1" applyBorder="1" applyAlignment="1">
      <alignment vertical="center"/>
    </xf>
    <xf numFmtId="0" fontId="5" fillId="0" borderId="10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11" xfId="0" applyFont="1" applyBorder="1" applyAlignment="1">
      <alignment horizontal="right" vertical="top" wrapText="1"/>
    </xf>
    <xf numFmtId="0" fontId="5" fillId="0" borderId="9" xfId="0" applyFont="1" applyBorder="1" applyAlignment="1">
      <alignment horizontal="centerContinuous" vertical="center"/>
    </xf>
    <xf numFmtId="0" fontId="5" fillId="0" borderId="14" xfId="0" applyFont="1" applyBorder="1" applyAlignment="1">
      <alignment horizontal="centerContinuous" vertical="center"/>
    </xf>
    <xf numFmtId="0" fontId="5" fillId="0" borderId="15" xfId="0" applyFont="1" applyBorder="1" applyAlignment="1">
      <alignment horizontal="centerContinuous" vertical="center"/>
    </xf>
    <xf numFmtId="41" fontId="5" fillId="0" borderId="9" xfId="0" applyNumberFormat="1" applyFont="1" applyBorder="1" applyAlignment="1">
      <alignment vertical="center"/>
    </xf>
    <xf numFmtId="41" fontId="5" fillId="0" borderId="14" xfId="0" applyNumberFormat="1" applyFont="1" applyBorder="1" applyAlignment="1">
      <alignment vertical="center"/>
    </xf>
    <xf numFmtId="38" fontId="5" fillId="0" borderId="14" xfId="1" applyFont="1" applyBorder="1" applyAlignment="1">
      <alignment vertical="center"/>
    </xf>
    <xf numFmtId="38" fontId="5" fillId="0" borderId="15" xfId="1" applyFont="1" applyFill="1" applyBorder="1" applyAlignment="1">
      <alignment vertical="center"/>
    </xf>
    <xf numFmtId="41" fontId="5" fillId="0" borderId="5" xfId="0" applyNumberFormat="1" applyFont="1" applyBorder="1" applyAlignment="1">
      <alignment vertical="center"/>
    </xf>
    <xf numFmtId="41" fontId="5" fillId="0" borderId="0" xfId="0" applyNumberFormat="1" applyFont="1" applyAlignment="1">
      <alignment vertical="center"/>
    </xf>
    <xf numFmtId="38" fontId="5" fillId="0" borderId="0" xfId="1" applyFont="1" applyBorder="1" applyAlignment="1">
      <alignment vertical="center"/>
    </xf>
    <xf numFmtId="0" fontId="5" fillId="0" borderId="11" xfId="0" applyFont="1" applyBorder="1" applyAlignment="1">
      <alignment horizontal="centerContinuous" vertical="center"/>
    </xf>
    <xf numFmtId="0" fontId="5" fillId="0" borderId="12" xfId="0" applyFont="1" applyBorder="1" applyAlignment="1">
      <alignment horizontal="centerContinuous" vertical="center"/>
    </xf>
    <xf numFmtId="0" fontId="5" fillId="0" borderId="4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2" xfId="0" applyFont="1" applyBorder="1" applyAlignment="1">
      <alignment horizontal="centerContinuous" vertical="center"/>
    </xf>
    <xf numFmtId="0" fontId="5" fillId="0" borderId="8" xfId="0" applyFont="1" applyBorder="1" applyAlignment="1">
      <alignment horizontal="centerContinuous" vertical="center"/>
    </xf>
    <xf numFmtId="0" fontId="5" fillId="0" borderId="1" xfId="0" applyFont="1" applyBorder="1" applyAlignment="1">
      <alignment horizontal="distributed" vertical="center"/>
    </xf>
    <xf numFmtId="0" fontId="5" fillId="0" borderId="13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13" xfId="0" applyFont="1" applyBorder="1" applyAlignment="1">
      <alignment horizontal="centerContinuous" vertical="center"/>
    </xf>
    <xf numFmtId="0" fontId="0" fillId="0" borderId="3" xfId="0" applyBorder="1" applyAlignment="1">
      <alignment vertical="center"/>
    </xf>
    <xf numFmtId="0" fontId="5" fillId="0" borderId="1" xfId="0" applyFont="1" applyBorder="1" applyAlignment="1">
      <alignment horizontal="distributed" vertical="center" wrapText="1"/>
    </xf>
    <xf numFmtId="181" fontId="5" fillId="0" borderId="5" xfId="0" applyNumberFormat="1" applyFont="1" applyBorder="1" applyAlignment="1">
      <alignment vertical="center"/>
    </xf>
    <xf numFmtId="181" fontId="5" fillId="0" borderId="0" xfId="0" applyNumberFormat="1" applyFont="1" applyAlignment="1">
      <alignment vertical="center"/>
    </xf>
    <xf numFmtId="40" fontId="5" fillId="0" borderId="0" xfId="1" applyNumberFormat="1" applyFont="1" applyBorder="1" applyAlignment="1">
      <alignment vertical="center"/>
    </xf>
    <xf numFmtId="40" fontId="5" fillId="0" borderId="0" xfId="1" applyNumberFormat="1" applyFont="1" applyFill="1" applyBorder="1" applyAlignment="1">
      <alignment vertical="center"/>
    </xf>
    <xf numFmtId="40" fontId="5" fillId="0" borderId="3" xfId="1" applyNumberFormat="1" applyFont="1" applyFill="1" applyBorder="1" applyAlignment="1">
      <alignment vertical="center"/>
    </xf>
    <xf numFmtId="180" fontId="5" fillId="0" borderId="0" xfId="1" applyNumberFormat="1" applyFont="1" applyBorder="1" applyAlignment="1">
      <alignment horizontal="right" vertical="center"/>
    </xf>
    <xf numFmtId="38" fontId="5" fillId="0" borderId="3" xfId="1" applyFont="1" applyFill="1" applyBorder="1" applyAlignment="1">
      <alignment horizontal="right" vertical="center"/>
    </xf>
    <xf numFmtId="182" fontId="5" fillId="0" borderId="5" xfId="0" applyNumberFormat="1" applyFont="1" applyBorder="1" applyAlignment="1">
      <alignment vertical="center"/>
    </xf>
    <xf numFmtId="182" fontId="5" fillId="0" borderId="0" xfId="0" applyNumberFormat="1" applyFont="1" applyAlignment="1">
      <alignment vertical="center"/>
    </xf>
    <xf numFmtId="41" fontId="5" fillId="0" borderId="12" xfId="0" applyNumberFormat="1" applyFont="1" applyBorder="1" applyAlignment="1">
      <alignment horizontal="centerContinuous" vertical="center"/>
    </xf>
    <xf numFmtId="0" fontId="5" fillId="0" borderId="7" xfId="0" applyFont="1" applyBorder="1" applyAlignment="1">
      <alignment vertical="center"/>
    </xf>
    <xf numFmtId="181" fontId="5" fillId="0" borderId="13" xfId="0" applyNumberFormat="1" applyFont="1" applyBorder="1" applyAlignment="1">
      <alignment vertical="center"/>
    </xf>
    <xf numFmtId="181" fontId="5" fillId="0" borderId="7" xfId="0" applyNumberFormat="1" applyFont="1" applyBorder="1" applyAlignment="1">
      <alignment vertical="center"/>
    </xf>
    <xf numFmtId="40" fontId="5" fillId="0" borderId="7" xfId="1" applyNumberFormat="1" applyFont="1" applyBorder="1" applyAlignment="1">
      <alignment vertical="center"/>
    </xf>
    <xf numFmtId="40" fontId="5" fillId="0" borderId="7" xfId="1" applyNumberFormat="1" applyFont="1" applyFill="1" applyBorder="1" applyAlignment="1">
      <alignment vertical="center"/>
    </xf>
    <xf numFmtId="40" fontId="5" fillId="0" borderId="8" xfId="1" applyNumberFormat="1" applyFont="1" applyFill="1" applyBorder="1" applyAlignment="1">
      <alignment vertical="center"/>
    </xf>
    <xf numFmtId="0" fontId="5" fillId="0" borderId="0" xfId="3" applyFont="1" applyAlignment="1">
      <alignment vertical="center"/>
    </xf>
    <xf numFmtId="0" fontId="5" fillId="0" borderId="0" xfId="4" applyFont="1" applyAlignment="1">
      <alignment vertical="center"/>
    </xf>
    <xf numFmtId="0" fontId="5" fillId="0" borderId="0" xfId="4" applyFont="1" applyAlignment="1">
      <alignment horizontal="centerContinuous" vertical="center"/>
    </xf>
    <xf numFmtId="0" fontId="5" fillId="0" borderId="0" xfId="4" applyFont="1" applyAlignment="1">
      <alignment horizontal="right" vertical="center"/>
    </xf>
    <xf numFmtId="0" fontId="5" fillId="0" borderId="11" xfId="4" applyFont="1" applyBorder="1" applyAlignment="1">
      <alignment vertical="center" wrapText="1"/>
    </xf>
    <xf numFmtId="0" fontId="5" fillId="0" borderId="11" xfId="4" applyFont="1" applyBorder="1" applyAlignment="1">
      <alignment horizontal="center" vertical="center" wrapText="1"/>
    </xf>
    <xf numFmtId="0" fontId="5" fillId="0" borderId="0" xfId="4" applyFont="1" applyAlignment="1">
      <alignment horizontal="center" vertical="center" wrapText="1"/>
    </xf>
    <xf numFmtId="49" fontId="5" fillId="0" borderId="5" xfId="4" applyNumberFormat="1" applyFont="1" applyBorder="1" applyAlignment="1">
      <alignment horizontal="center" vertical="center"/>
    </xf>
    <xf numFmtId="183" fontId="5" fillId="0" borderId="9" xfId="4" applyNumberFormat="1" applyFont="1" applyBorder="1" applyAlignment="1">
      <alignment horizontal="right" vertical="center" indent="1"/>
    </xf>
    <xf numFmtId="183" fontId="5" fillId="0" borderId="14" xfId="4" applyNumberFormat="1" applyFont="1" applyBorder="1" applyAlignment="1">
      <alignment horizontal="right" vertical="center" indent="1"/>
    </xf>
    <xf numFmtId="183" fontId="5" fillId="0" borderId="15" xfId="4" applyNumberFormat="1" applyFont="1" applyBorder="1" applyAlignment="1">
      <alignment horizontal="right" vertical="center" indent="1"/>
    </xf>
    <xf numFmtId="49" fontId="5" fillId="0" borderId="9" xfId="4" applyNumberFormat="1" applyFont="1" applyBorder="1" applyAlignment="1">
      <alignment horizontal="center" vertical="center"/>
    </xf>
    <xf numFmtId="0" fontId="5" fillId="0" borderId="5" xfId="4" applyFont="1" applyBorder="1" applyAlignment="1">
      <alignment horizontal="center" vertical="center"/>
    </xf>
    <xf numFmtId="183" fontId="5" fillId="0" borderId="5" xfId="4" applyNumberFormat="1" applyFont="1" applyBorder="1" applyAlignment="1">
      <alignment horizontal="right" vertical="center" indent="1"/>
    </xf>
    <xf numFmtId="183" fontId="5" fillId="0" borderId="0" xfId="4" applyNumberFormat="1" applyFont="1" applyAlignment="1">
      <alignment horizontal="right" vertical="center" indent="1"/>
    </xf>
    <xf numFmtId="183" fontId="5" fillId="0" borderId="3" xfId="4" applyNumberFormat="1" applyFont="1" applyBorder="1" applyAlignment="1">
      <alignment horizontal="right" vertical="center" indent="1"/>
    </xf>
    <xf numFmtId="183" fontId="5" fillId="0" borderId="0" xfId="3" applyNumberFormat="1" applyFont="1" applyAlignment="1">
      <alignment vertical="center"/>
    </xf>
    <xf numFmtId="49" fontId="5" fillId="0" borderId="13" xfId="4" applyNumberFormat="1" applyFont="1" applyBorder="1" applyAlignment="1">
      <alignment horizontal="center" vertical="center"/>
    </xf>
    <xf numFmtId="183" fontId="5" fillId="0" borderId="13" xfId="4" applyNumberFormat="1" applyFont="1" applyBorder="1" applyAlignment="1">
      <alignment horizontal="right" vertical="center" indent="1"/>
    </xf>
    <xf numFmtId="183" fontId="5" fillId="0" borderId="7" xfId="4" applyNumberFormat="1" applyFont="1" applyBorder="1" applyAlignment="1">
      <alignment horizontal="right" vertical="center" indent="1"/>
    </xf>
    <xf numFmtId="183" fontId="5" fillId="0" borderId="8" xfId="4" applyNumberFormat="1" applyFont="1" applyBorder="1" applyAlignment="1">
      <alignment horizontal="right" vertical="center" indent="1"/>
    </xf>
    <xf numFmtId="41" fontId="5" fillId="0" borderId="0" xfId="4" applyNumberFormat="1" applyFont="1" applyAlignment="1">
      <alignment vertical="center"/>
    </xf>
    <xf numFmtId="0" fontId="5" fillId="0" borderId="1" xfId="4" applyFont="1" applyBorder="1" applyAlignment="1">
      <alignment horizontal="center" vertical="center" wrapText="1"/>
    </xf>
    <xf numFmtId="176" fontId="5" fillId="0" borderId="5" xfId="4" applyNumberFormat="1" applyFont="1" applyBorder="1" applyAlignment="1">
      <alignment horizontal="center" vertical="center"/>
    </xf>
    <xf numFmtId="176" fontId="5" fillId="0" borderId="0" xfId="4" applyNumberFormat="1" applyFont="1" applyAlignment="1">
      <alignment horizontal="center" vertical="center"/>
    </xf>
    <xf numFmtId="176" fontId="5" fillId="0" borderId="3" xfId="4" applyNumberFormat="1" applyFont="1" applyBorder="1" applyAlignment="1">
      <alignment horizontal="center" vertical="center"/>
    </xf>
    <xf numFmtId="176" fontId="5" fillId="0" borderId="9" xfId="4" applyNumberFormat="1" applyFont="1" applyBorder="1" applyAlignment="1">
      <alignment horizontal="center" vertical="center"/>
    </xf>
    <xf numFmtId="176" fontId="5" fillId="0" borderId="14" xfId="4" applyNumberFormat="1" applyFont="1" applyBorder="1" applyAlignment="1">
      <alignment horizontal="center" vertical="center"/>
    </xf>
    <xf numFmtId="176" fontId="5" fillId="0" borderId="15" xfId="4" applyNumberFormat="1" applyFont="1" applyBorder="1" applyAlignment="1">
      <alignment horizontal="center" vertical="center"/>
    </xf>
    <xf numFmtId="176" fontId="5" fillId="0" borderId="0" xfId="4" applyNumberFormat="1" applyFont="1" applyBorder="1" applyAlignment="1">
      <alignment horizontal="center" vertical="center"/>
    </xf>
    <xf numFmtId="176" fontId="5" fillId="0" borderId="13" xfId="4" applyNumberFormat="1" applyFont="1" applyBorder="1" applyAlignment="1">
      <alignment horizontal="center" vertical="center"/>
    </xf>
    <xf numFmtId="176" fontId="5" fillId="0" borderId="7" xfId="4" applyNumberFormat="1" applyFont="1" applyBorder="1" applyAlignment="1">
      <alignment horizontal="center" vertical="center"/>
    </xf>
    <xf numFmtId="176" fontId="5" fillId="0" borderId="8" xfId="4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" xfId="4" applyFont="1" applyBorder="1" applyAlignment="1">
      <alignment horizontal="center" vertical="center" wrapText="1"/>
    </xf>
    <xf numFmtId="0" fontId="5" fillId="0" borderId="9" xfId="4" applyFont="1" applyBorder="1" applyAlignment="1">
      <alignment horizontal="center" vertical="center" wrapText="1"/>
    </xf>
    <xf numFmtId="0" fontId="5" fillId="0" borderId="10" xfId="4" applyFont="1" applyBorder="1" applyAlignment="1">
      <alignment horizontal="centerContinuous" vertical="center" wrapText="1"/>
    </xf>
    <xf numFmtId="0" fontId="5" fillId="0" borderId="11" xfId="4" applyFont="1" applyBorder="1" applyAlignment="1">
      <alignment horizontal="centerContinuous" vertical="center" wrapText="1"/>
    </xf>
    <xf numFmtId="0" fontId="5" fillId="0" borderId="12" xfId="4" applyFont="1" applyBorder="1" applyAlignment="1">
      <alignment horizontal="centerContinuous" vertical="center" wrapText="1"/>
    </xf>
    <xf numFmtId="0" fontId="5" fillId="0" borderId="6" xfId="4" applyFont="1" applyBorder="1" applyAlignment="1">
      <alignment horizontal="center" vertical="center" wrapText="1"/>
    </xf>
    <xf numFmtId="49" fontId="5" fillId="0" borderId="6" xfId="4" applyNumberFormat="1" applyFont="1" applyBorder="1" applyAlignment="1">
      <alignment horizontal="center" vertical="center" wrapText="1"/>
    </xf>
    <xf numFmtId="0" fontId="5" fillId="0" borderId="13" xfId="4" applyFont="1" applyBorder="1" applyAlignment="1">
      <alignment horizontal="center" vertical="center" wrapText="1"/>
    </xf>
    <xf numFmtId="0" fontId="5" fillId="0" borderId="2" xfId="4" applyFont="1" applyBorder="1" applyAlignment="1">
      <alignment horizontal="center" vertical="center"/>
    </xf>
    <xf numFmtId="177" fontId="5" fillId="0" borderId="14" xfId="1" applyNumberFormat="1" applyFont="1" applyBorder="1" applyAlignment="1">
      <alignment horizontal="center" vertical="center"/>
    </xf>
    <xf numFmtId="177" fontId="5" fillId="0" borderId="14" xfId="1" applyNumberFormat="1" applyFont="1" applyBorder="1" applyAlignment="1">
      <alignment horizontal="right" vertical="center" indent="1"/>
    </xf>
    <xf numFmtId="178" fontId="5" fillId="0" borderId="15" xfId="1" applyNumberFormat="1" applyFont="1" applyBorder="1" applyAlignment="1">
      <alignment horizontal="center" vertical="center"/>
    </xf>
    <xf numFmtId="0" fontId="5" fillId="0" borderId="4" xfId="4" applyFont="1" applyBorder="1" applyAlignment="1">
      <alignment horizontal="center" vertical="center"/>
    </xf>
    <xf numFmtId="177" fontId="5" fillId="0" borderId="0" xfId="1" applyNumberFormat="1" applyFont="1" applyBorder="1" applyAlignment="1">
      <alignment horizontal="center" vertical="center"/>
    </xf>
    <xf numFmtId="177" fontId="5" fillId="0" borderId="0" xfId="1" applyNumberFormat="1" applyFont="1" applyBorder="1" applyAlignment="1">
      <alignment horizontal="right" vertical="center" indent="1"/>
    </xf>
    <xf numFmtId="178" fontId="5" fillId="0" borderId="3" xfId="1" applyNumberFormat="1" applyFont="1" applyBorder="1" applyAlignment="1">
      <alignment horizontal="center" vertical="center"/>
    </xf>
    <xf numFmtId="177" fontId="5" fillId="0" borderId="5" xfId="1" applyNumberFormat="1" applyFont="1" applyBorder="1" applyAlignment="1">
      <alignment horizontal="center" vertical="center"/>
    </xf>
    <xf numFmtId="177" fontId="5" fillId="0" borderId="0" xfId="1" applyNumberFormat="1" applyFont="1" applyFill="1" applyBorder="1" applyAlignment="1">
      <alignment horizontal="center" vertical="center"/>
    </xf>
    <xf numFmtId="177" fontId="5" fillId="0" borderId="0" xfId="1" applyNumberFormat="1" applyFont="1" applyFill="1" applyBorder="1" applyAlignment="1">
      <alignment horizontal="right" vertical="center" indent="1"/>
    </xf>
    <xf numFmtId="178" fontId="5" fillId="0" borderId="3" xfId="1" applyNumberFormat="1" applyFont="1" applyFill="1" applyBorder="1" applyAlignment="1">
      <alignment horizontal="center" vertical="center"/>
    </xf>
    <xf numFmtId="0" fontId="5" fillId="0" borderId="6" xfId="4" applyFont="1" applyBorder="1" applyAlignment="1">
      <alignment horizontal="center" vertical="center"/>
    </xf>
    <xf numFmtId="177" fontId="5" fillId="0" borderId="7" xfId="1" applyNumberFormat="1" applyFont="1" applyFill="1" applyBorder="1" applyAlignment="1">
      <alignment horizontal="center" vertical="center"/>
    </xf>
    <xf numFmtId="177" fontId="5" fillId="0" borderId="7" xfId="1" applyNumberFormat="1" applyFont="1" applyFill="1" applyBorder="1" applyAlignment="1">
      <alignment horizontal="right" vertical="center" indent="1"/>
    </xf>
    <xf numFmtId="178" fontId="5" fillId="0" borderId="8" xfId="1" applyNumberFormat="1" applyFont="1" applyFill="1" applyBorder="1" applyAlignment="1">
      <alignment horizontal="center" vertical="center"/>
    </xf>
    <xf numFmtId="177" fontId="5" fillId="0" borderId="0" xfId="4" applyNumberFormat="1" applyFont="1" applyAlignment="1">
      <alignment vertical="center"/>
    </xf>
    <xf numFmtId="38" fontId="5" fillId="0" borderId="0" xfId="1" applyFont="1" applyAlignment="1">
      <alignment horizontal="center" vertical="center"/>
    </xf>
    <xf numFmtId="38" fontId="5" fillId="0" borderId="0" xfId="1" applyFont="1" applyAlignment="1">
      <alignment horizontal="left" vertical="center"/>
    </xf>
    <xf numFmtId="38" fontId="5" fillId="0" borderId="0" xfId="1" applyFont="1" applyAlignment="1">
      <alignment horizontal="center" vertical="center" wrapText="1"/>
    </xf>
    <xf numFmtId="0" fontId="7" fillId="0" borderId="0" xfId="4" applyFont="1" applyAlignment="1">
      <alignment vertical="center"/>
    </xf>
    <xf numFmtId="38" fontId="3" fillId="0" borderId="0" xfId="1" applyFont="1" applyAlignment="1">
      <alignment horizontal="centerContinuous" vertical="center" shrinkToFit="1"/>
    </xf>
    <xf numFmtId="38" fontId="5" fillId="0" borderId="0" xfId="1" applyFont="1" applyAlignment="1">
      <alignment horizontal="centerContinuous" vertical="center"/>
    </xf>
    <xf numFmtId="38" fontId="5" fillId="0" borderId="0" xfId="1" applyFont="1" applyAlignment="1">
      <alignment vertical="center"/>
    </xf>
    <xf numFmtId="38" fontId="5" fillId="0" borderId="0" xfId="1" applyFont="1" applyAlignment="1">
      <alignment horizontal="distributed" vertical="center"/>
    </xf>
    <xf numFmtId="38" fontId="5" fillId="0" borderId="0" xfId="1" applyFont="1" applyAlignment="1">
      <alignment horizontal="right" vertical="center"/>
    </xf>
    <xf numFmtId="38" fontId="5" fillId="0" borderId="10" xfId="1" applyFont="1" applyBorder="1" applyAlignment="1">
      <alignment horizontal="centerContinuous" vertical="center" wrapText="1"/>
    </xf>
    <xf numFmtId="38" fontId="5" fillId="0" borderId="11" xfId="1" applyFont="1" applyBorder="1" applyAlignment="1">
      <alignment horizontal="centerContinuous" vertical="center" wrapText="1"/>
    </xf>
    <xf numFmtId="0" fontId="5" fillId="0" borderId="11" xfId="4" applyFont="1" applyBorder="1" applyAlignment="1">
      <alignment horizontal="centerContinuous" vertical="center"/>
    </xf>
    <xf numFmtId="38" fontId="5" fillId="0" borderId="12" xfId="1" applyFont="1" applyBorder="1" applyAlignment="1">
      <alignment horizontal="centerContinuous" vertical="center"/>
    </xf>
    <xf numFmtId="38" fontId="5" fillId="0" borderId="10" xfId="1" applyFont="1" applyBorder="1" applyAlignment="1">
      <alignment horizontal="center" vertical="center" wrapText="1"/>
    </xf>
    <xf numFmtId="38" fontId="5" fillId="0" borderId="1" xfId="1" applyFont="1" applyBorder="1" applyAlignment="1">
      <alignment horizontal="center" vertical="center" wrapText="1"/>
    </xf>
    <xf numFmtId="41" fontId="0" fillId="0" borderId="0" xfId="0" applyNumberFormat="1"/>
    <xf numFmtId="38" fontId="5" fillId="0" borderId="9" xfId="1" applyFont="1" applyBorder="1" applyAlignment="1">
      <alignment vertical="center"/>
    </xf>
    <xf numFmtId="38" fontId="5" fillId="0" borderId="15" xfId="1" applyFont="1" applyBorder="1" applyAlignment="1">
      <alignment vertical="center"/>
    </xf>
    <xf numFmtId="41" fontId="9" fillId="0" borderId="5" xfId="1" applyNumberFormat="1" applyFont="1" applyFill="1" applyBorder="1" applyAlignment="1">
      <alignment horizontal="right" vertical="center"/>
    </xf>
    <xf numFmtId="41" fontId="9" fillId="0" borderId="0" xfId="1" applyNumberFormat="1" applyFont="1" applyFill="1" applyBorder="1" applyAlignment="1">
      <alignment horizontal="right" vertical="center"/>
    </xf>
    <xf numFmtId="41" fontId="9" fillId="0" borderId="3" xfId="1" applyNumberFormat="1" applyFont="1" applyFill="1" applyBorder="1" applyAlignment="1">
      <alignment horizontal="right" vertical="center"/>
    </xf>
    <xf numFmtId="38" fontId="5" fillId="0" borderId="4" xfId="1" applyFont="1" applyBorder="1" applyAlignment="1">
      <alignment horizontal="left" vertical="center" wrapText="1"/>
    </xf>
    <xf numFmtId="38" fontId="5" fillId="0" borderId="4" xfId="1" applyFont="1" applyBorder="1" applyAlignment="1">
      <alignment vertical="center"/>
    </xf>
    <xf numFmtId="38" fontId="5" fillId="0" borderId="6" xfId="1" applyFont="1" applyBorder="1" applyAlignment="1">
      <alignment vertical="center"/>
    </xf>
    <xf numFmtId="38" fontId="5" fillId="0" borderId="8" xfId="1" applyFont="1" applyBorder="1" applyAlignment="1">
      <alignment vertical="center"/>
    </xf>
    <xf numFmtId="38" fontId="5" fillId="0" borderId="3" xfId="1" applyFont="1" applyBorder="1" applyAlignment="1">
      <alignment horizontal="left" vertical="center"/>
    </xf>
    <xf numFmtId="38" fontId="5" fillId="0" borderId="9" xfId="1" applyFont="1" applyBorder="1" applyAlignment="1">
      <alignment horizontal="distributed" vertical="center" wrapText="1"/>
    </xf>
    <xf numFmtId="38" fontId="5" fillId="0" borderId="5" xfId="1" applyFont="1" applyBorder="1" applyAlignment="1">
      <alignment horizontal="distributed" vertical="center" wrapText="1"/>
    </xf>
    <xf numFmtId="38" fontId="5" fillId="0" borderId="3" xfId="1" applyFont="1" applyBorder="1" applyAlignment="1">
      <alignment vertical="center"/>
    </xf>
    <xf numFmtId="38" fontId="5" fillId="0" borderId="0" xfId="1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38" fontId="5" fillId="0" borderId="13" xfId="1" applyFont="1" applyBorder="1" applyAlignment="1">
      <alignment horizontal="distributed" vertical="center" wrapText="1"/>
    </xf>
    <xf numFmtId="38" fontId="5" fillId="0" borderId="6" xfId="1" applyFont="1" applyBorder="1" applyAlignment="1">
      <alignment horizontal="left" vertical="center" wrapText="1"/>
    </xf>
    <xf numFmtId="38" fontId="5" fillId="0" borderId="12" xfId="1" applyFont="1" applyBorder="1" applyAlignment="1">
      <alignment vertical="center"/>
    </xf>
    <xf numFmtId="41" fontId="9" fillId="0" borderId="13" xfId="1" applyNumberFormat="1" applyFont="1" applyFill="1" applyBorder="1" applyAlignment="1">
      <alignment horizontal="right" vertical="center"/>
    </xf>
    <xf numFmtId="41" fontId="9" fillId="0" borderId="7" xfId="1" applyNumberFormat="1" applyFont="1" applyFill="1" applyBorder="1" applyAlignment="1">
      <alignment horizontal="right" vertical="center"/>
    </xf>
    <xf numFmtId="41" fontId="9" fillId="0" borderId="8" xfId="1" applyNumberFormat="1" applyFont="1" applyFill="1" applyBorder="1" applyAlignment="1">
      <alignment horizontal="right" vertical="center"/>
    </xf>
    <xf numFmtId="38" fontId="5" fillId="0" borderId="0" xfId="1" applyFont="1" applyAlignment="1">
      <alignment horizontal="distributed" vertical="center" wrapText="1"/>
    </xf>
    <xf numFmtId="0" fontId="0" fillId="0" borderId="0" xfId="0" applyAlignment="1">
      <alignment horizontal="center"/>
    </xf>
    <xf numFmtId="0" fontId="14" fillId="0" borderId="0" xfId="0" applyFont="1"/>
    <xf numFmtId="38" fontId="3" fillId="0" borderId="0" xfId="1" applyFont="1" applyAlignment="1">
      <alignment horizontal="centerContinuous" vertical="center" wrapText="1" shrinkToFit="1"/>
    </xf>
    <xf numFmtId="38" fontId="5" fillId="0" borderId="5" xfId="1" applyFont="1" applyBorder="1" applyAlignment="1">
      <alignment horizontal="left" vertical="center"/>
    </xf>
    <xf numFmtId="38" fontId="5" fillId="0" borderId="7" xfId="1" applyFont="1" applyBorder="1" applyAlignment="1">
      <alignment horizontal="left" vertical="center"/>
    </xf>
    <xf numFmtId="0" fontId="5" fillId="0" borderId="7" xfId="4" applyFont="1" applyBorder="1" applyAlignment="1">
      <alignment horizontal="centerContinuous" vertical="center"/>
    </xf>
    <xf numFmtId="38" fontId="5" fillId="0" borderId="8" xfId="1" applyFont="1" applyBorder="1" applyAlignment="1">
      <alignment horizontal="centerContinuous" vertical="center"/>
    </xf>
    <xf numFmtId="0" fontId="0" fillId="0" borderId="0" xfId="0" applyAlignment="1">
      <alignment vertical="center"/>
    </xf>
    <xf numFmtId="41" fontId="5" fillId="0" borderId="5" xfId="1" applyNumberFormat="1" applyFont="1" applyFill="1" applyBorder="1" applyAlignment="1">
      <alignment horizontal="right" vertical="center"/>
    </xf>
    <xf numFmtId="41" fontId="5" fillId="0" borderId="0" xfId="1" applyNumberFormat="1" applyFont="1" applyFill="1" applyBorder="1" applyAlignment="1">
      <alignment horizontal="right" vertical="center"/>
    </xf>
    <xf numFmtId="41" fontId="5" fillId="0" borderId="3" xfId="1" applyNumberFormat="1" applyFont="1" applyFill="1" applyBorder="1" applyAlignment="1">
      <alignment horizontal="right" vertical="center"/>
    </xf>
    <xf numFmtId="40" fontId="5" fillId="0" borderId="0" xfId="1" applyNumberFormat="1" applyFont="1" applyAlignment="1">
      <alignment vertical="center"/>
    </xf>
    <xf numFmtId="41" fontId="5" fillId="0" borderId="13" xfId="1" applyNumberFormat="1" applyFont="1" applyFill="1" applyBorder="1" applyAlignment="1">
      <alignment horizontal="right" vertical="center"/>
    </xf>
    <xf numFmtId="41" fontId="5" fillId="0" borderId="7" xfId="1" applyNumberFormat="1" applyFont="1" applyFill="1" applyBorder="1" applyAlignment="1">
      <alignment horizontal="right" vertical="center"/>
    </xf>
    <xf numFmtId="41" fontId="5" fillId="0" borderId="8" xfId="1" applyNumberFormat="1" applyFont="1" applyFill="1" applyBorder="1" applyAlignment="1">
      <alignment horizontal="right" vertical="center"/>
    </xf>
    <xf numFmtId="0" fontId="5" fillId="0" borderId="2" xfId="4" applyFont="1" applyBorder="1" applyAlignment="1">
      <alignment horizontal="right" vertical="center"/>
    </xf>
    <xf numFmtId="0" fontId="5" fillId="0" borderId="10" xfId="4" applyFont="1" applyBorder="1" applyAlignment="1">
      <alignment horizontal="centerContinuous" vertical="center"/>
    </xf>
    <xf numFmtId="0" fontId="5" fillId="0" borderId="12" xfId="4" applyFont="1" applyBorder="1" applyAlignment="1">
      <alignment horizontal="centerContinuous" vertical="center"/>
    </xf>
    <xf numFmtId="0" fontId="5" fillId="0" borderId="6" xfId="4" applyFont="1" applyBorder="1" applyAlignment="1">
      <alignment vertical="center"/>
    </xf>
    <xf numFmtId="41" fontId="5" fillId="0" borderId="5" xfId="4" applyNumberFormat="1" applyFont="1" applyBorder="1" applyAlignment="1">
      <alignment vertical="center"/>
    </xf>
    <xf numFmtId="41" fontId="5" fillId="0" borderId="3" xfId="4" applyNumberFormat="1" applyFont="1" applyBorder="1" applyAlignment="1">
      <alignment vertical="center"/>
    </xf>
    <xf numFmtId="182" fontId="5" fillId="0" borderId="4" xfId="4" applyNumberFormat="1" applyFont="1" applyBorder="1" applyAlignment="1">
      <alignment vertical="center"/>
    </xf>
    <xf numFmtId="182" fontId="5" fillId="0" borderId="3" xfId="4" applyNumberFormat="1" applyFont="1" applyBorder="1" applyAlignment="1">
      <alignment vertical="center"/>
    </xf>
    <xf numFmtId="41" fontId="5" fillId="0" borderId="9" xfId="4" applyNumberFormat="1" applyFont="1" applyBorder="1" applyAlignment="1">
      <alignment vertical="center"/>
    </xf>
    <xf numFmtId="41" fontId="5" fillId="0" borderId="14" xfId="4" applyNumberFormat="1" applyFont="1" applyBorder="1" applyAlignment="1">
      <alignment vertical="center"/>
    </xf>
    <xf numFmtId="41" fontId="5" fillId="0" borderId="15" xfId="4" applyNumberFormat="1" applyFont="1" applyBorder="1" applyAlignment="1">
      <alignment vertical="center"/>
    </xf>
    <xf numFmtId="182" fontId="5" fillId="0" borderId="2" xfId="4" applyNumberFormat="1" applyFont="1" applyBorder="1" applyAlignment="1">
      <alignment vertical="center"/>
    </xf>
    <xf numFmtId="41" fontId="5" fillId="0" borderId="13" xfId="4" applyNumberFormat="1" applyFont="1" applyBorder="1" applyAlignment="1">
      <alignment vertical="center"/>
    </xf>
    <xf numFmtId="41" fontId="5" fillId="0" borderId="7" xfId="4" applyNumberFormat="1" applyFont="1" applyBorder="1" applyAlignment="1">
      <alignment vertical="center"/>
    </xf>
    <xf numFmtId="41" fontId="5" fillId="0" borderId="8" xfId="4" applyNumberFormat="1" applyFont="1" applyBorder="1" applyAlignment="1">
      <alignment vertical="center"/>
    </xf>
    <xf numFmtId="184" fontId="5" fillId="0" borderId="6" xfId="2" applyNumberFormat="1" applyFont="1" applyBorder="1" applyAlignment="1">
      <alignment vertical="center"/>
    </xf>
    <xf numFmtId="185" fontId="5" fillId="0" borderId="6" xfId="2" applyNumberFormat="1" applyFont="1" applyBorder="1" applyAlignment="1">
      <alignment vertical="center"/>
    </xf>
    <xf numFmtId="38" fontId="5" fillId="0" borderId="0" xfId="1" applyFont="1" applyFill="1" applyAlignment="1">
      <alignment vertical="center"/>
    </xf>
    <xf numFmtId="40" fontId="5" fillId="0" borderId="0" xfId="1" applyNumberFormat="1" applyFont="1" applyFill="1" applyAlignment="1">
      <alignment vertical="center"/>
    </xf>
    <xf numFmtId="182" fontId="5" fillId="0" borderId="0" xfId="4" applyNumberFormat="1" applyFont="1" applyAlignment="1">
      <alignment vertical="center"/>
    </xf>
    <xf numFmtId="41" fontId="5" fillId="0" borderId="4" xfId="4" applyNumberFormat="1" applyFont="1" applyBorder="1" applyAlignment="1">
      <alignment vertical="center"/>
    </xf>
    <xf numFmtId="41" fontId="5" fillId="0" borderId="2" xfId="4" applyNumberFormat="1" applyFont="1" applyBorder="1" applyAlignment="1">
      <alignment vertical="center"/>
    </xf>
    <xf numFmtId="41" fontId="5" fillId="0" borderId="6" xfId="4" applyNumberFormat="1" applyFont="1" applyBorder="1" applyAlignment="1">
      <alignment vertical="center"/>
    </xf>
    <xf numFmtId="182" fontId="5" fillId="0" borderId="0" xfId="4" applyNumberFormat="1" applyFont="1" applyAlignment="1">
      <alignment horizontal="right" vertical="center"/>
    </xf>
    <xf numFmtId="0" fontId="5" fillId="0" borderId="2" xfId="4" applyFont="1" applyBorder="1" applyAlignment="1">
      <alignment horizontal="right" vertical="top"/>
    </xf>
    <xf numFmtId="0" fontId="5" fillId="0" borderId="2" xfId="4" applyFont="1" applyBorder="1" applyAlignment="1">
      <alignment vertical="center"/>
    </xf>
    <xf numFmtId="0" fontId="5" fillId="0" borderId="6" xfId="4" applyFont="1" applyBorder="1"/>
    <xf numFmtId="0" fontId="15" fillId="0" borderId="1" xfId="4" applyFont="1" applyBorder="1" applyAlignment="1">
      <alignment horizontal="center" vertical="center" wrapText="1"/>
    </xf>
    <xf numFmtId="38" fontId="5" fillId="0" borderId="9" xfId="1" applyFont="1" applyFill="1" applyBorder="1" applyAlignment="1">
      <alignment horizontal="right" vertical="center"/>
    </xf>
    <xf numFmtId="41" fontId="5" fillId="0" borderId="14" xfId="4" applyNumberFormat="1" applyFont="1" applyBorder="1" applyAlignment="1">
      <alignment horizontal="right" vertical="center"/>
    </xf>
    <xf numFmtId="38" fontId="5" fillId="0" borderId="5" xfId="1" applyFont="1" applyFill="1" applyBorder="1" applyAlignment="1">
      <alignment horizontal="right" vertical="center"/>
    </xf>
    <xf numFmtId="41" fontId="5" fillId="0" borderId="0" xfId="4" applyNumberFormat="1" applyFont="1" applyAlignment="1">
      <alignment horizontal="right" vertical="center"/>
    </xf>
    <xf numFmtId="0" fontId="16" fillId="0" borderId="1" xfId="4" applyFont="1" applyBorder="1" applyAlignment="1">
      <alignment horizontal="center" vertical="center" wrapText="1"/>
    </xf>
    <xf numFmtId="0" fontId="5" fillId="0" borderId="1" xfId="4" applyFont="1" applyBorder="1" applyAlignment="1">
      <alignment horizontal="center" vertical="center"/>
    </xf>
    <xf numFmtId="41" fontId="5" fillId="0" borderId="11" xfId="4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0" fontId="5" fillId="0" borderId="0" xfId="2" applyNumberFormat="1" applyFont="1" applyFill="1" applyAlignment="1">
      <alignment vertical="center"/>
    </xf>
    <xf numFmtId="38" fontId="5" fillId="0" borderId="0" xfId="1" applyFont="1" applyFill="1" applyAlignment="1">
      <alignment horizontal="right" vertical="center"/>
    </xf>
    <xf numFmtId="38" fontId="5" fillId="0" borderId="9" xfId="1" applyFont="1" applyBorder="1" applyAlignment="1">
      <alignment horizontal="center" vertical="center"/>
    </xf>
    <xf numFmtId="38" fontId="5" fillId="0" borderId="2" xfId="1" applyFont="1" applyBorder="1" applyAlignment="1">
      <alignment horizontal="center" vertical="center"/>
    </xf>
    <xf numFmtId="38" fontId="5" fillId="0" borderId="14" xfId="1" applyFont="1" applyBorder="1" applyAlignment="1">
      <alignment horizontal="center" vertical="center"/>
    </xf>
    <xf numFmtId="180" fontId="5" fillId="0" borderId="14" xfId="1" applyNumberFormat="1" applyFont="1" applyBorder="1" applyAlignment="1">
      <alignment horizontal="center" vertical="center"/>
    </xf>
    <xf numFmtId="180" fontId="5" fillId="0" borderId="14" xfId="1" applyNumberFormat="1" applyFont="1" applyBorder="1" applyAlignment="1">
      <alignment horizontal="right" vertical="center" indent="1"/>
    </xf>
    <xf numFmtId="40" fontId="5" fillId="0" borderId="15" xfId="1" applyNumberFormat="1" applyFont="1" applyBorder="1" applyAlignment="1">
      <alignment horizontal="center" vertical="center"/>
    </xf>
    <xf numFmtId="38" fontId="5" fillId="0" borderId="5" xfId="1" applyFont="1" applyBorder="1" applyAlignment="1">
      <alignment horizontal="center" vertical="center"/>
    </xf>
    <xf numFmtId="38" fontId="5" fillId="0" borderId="4" xfId="1" applyFont="1" applyBorder="1" applyAlignment="1">
      <alignment horizontal="center" vertical="center"/>
    </xf>
    <xf numFmtId="38" fontId="5" fillId="0" borderId="0" xfId="1" applyFont="1" applyBorder="1" applyAlignment="1">
      <alignment horizontal="center" vertical="center"/>
    </xf>
    <xf numFmtId="180" fontId="5" fillId="0" borderId="0" xfId="1" applyNumberFormat="1" applyFont="1" applyBorder="1" applyAlignment="1">
      <alignment horizontal="center" vertical="center"/>
    </xf>
    <xf numFmtId="180" fontId="5" fillId="0" borderId="0" xfId="1" applyNumberFormat="1" applyFont="1" applyBorder="1" applyAlignment="1">
      <alignment horizontal="right" vertical="center" indent="1"/>
    </xf>
    <xf numFmtId="40" fontId="5" fillId="0" borderId="3" xfId="1" applyNumberFormat="1" applyFont="1" applyBorder="1" applyAlignment="1">
      <alignment horizontal="center" vertical="center"/>
    </xf>
    <xf numFmtId="176" fontId="5" fillId="0" borderId="0" xfId="4" applyNumberFormat="1" applyFont="1" applyAlignment="1">
      <alignment vertical="center"/>
    </xf>
    <xf numFmtId="38" fontId="5" fillId="0" borderId="14" xfId="1" applyFont="1" applyBorder="1" applyAlignment="1">
      <alignment horizontal="right" vertical="center" indent="1"/>
    </xf>
    <xf numFmtId="38" fontId="5" fillId="0" borderId="4" xfId="1" applyFont="1" applyFill="1" applyBorder="1" applyAlignment="1">
      <alignment horizontal="center" vertical="center"/>
    </xf>
    <xf numFmtId="38" fontId="5" fillId="0" borderId="5" xfId="1" applyFont="1" applyFill="1" applyBorder="1" applyAlignment="1">
      <alignment horizontal="center" vertical="center"/>
    </xf>
    <xf numFmtId="38" fontId="5" fillId="0" borderId="0" xfId="1" applyFont="1" applyFill="1" applyBorder="1" applyAlignment="1">
      <alignment horizontal="center" vertical="center"/>
    </xf>
    <xf numFmtId="180" fontId="5" fillId="0" borderId="0" xfId="1" applyNumberFormat="1" applyFont="1" applyFill="1" applyBorder="1" applyAlignment="1">
      <alignment horizontal="center" vertical="center"/>
    </xf>
    <xf numFmtId="180" fontId="5" fillId="0" borderId="0" xfId="1" applyNumberFormat="1" applyFont="1" applyFill="1" applyBorder="1" applyAlignment="1">
      <alignment horizontal="right" vertical="center" indent="1"/>
    </xf>
    <xf numFmtId="40" fontId="5" fillId="0" borderId="3" xfId="1" applyNumberFormat="1" applyFont="1" applyFill="1" applyBorder="1" applyAlignment="1">
      <alignment horizontal="center" vertical="center"/>
    </xf>
    <xf numFmtId="184" fontId="5" fillId="0" borderId="0" xfId="4" applyNumberFormat="1" applyFont="1" applyAlignment="1">
      <alignment horizontal="right" vertical="center"/>
    </xf>
    <xf numFmtId="40" fontId="5" fillId="0" borderId="0" xfId="1" applyNumberFormat="1" applyFont="1" applyBorder="1" applyAlignment="1">
      <alignment horizontal="right" vertical="center"/>
    </xf>
    <xf numFmtId="38" fontId="5" fillId="0" borderId="6" xfId="1" applyFont="1" applyFill="1" applyBorder="1" applyAlignment="1">
      <alignment horizontal="center" vertical="center"/>
    </xf>
    <xf numFmtId="183" fontId="5" fillId="0" borderId="0" xfId="0" applyNumberFormat="1" applyFont="1" applyAlignment="1">
      <alignment horizontal="center" vertical="center"/>
    </xf>
    <xf numFmtId="38" fontId="7" fillId="0" borderId="0" xfId="1" applyFont="1" applyFill="1" applyAlignment="1">
      <alignment horizontal="centerContinuous" vertical="center"/>
    </xf>
    <xf numFmtId="38" fontId="3" fillId="0" borderId="0" xfId="1" applyFont="1" applyAlignment="1">
      <alignment horizontal="centerContinuous" vertical="center"/>
    </xf>
    <xf numFmtId="38" fontId="7" fillId="0" borderId="0" xfId="1" applyFont="1" applyAlignment="1">
      <alignment horizontal="centerContinuous" vertical="center"/>
    </xf>
    <xf numFmtId="38" fontId="5" fillId="0" borderId="10" xfId="1" applyFont="1" applyBorder="1" applyAlignment="1">
      <alignment horizontal="centerContinuous" vertical="center"/>
    </xf>
    <xf numFmtId="38" fontId="5" fillId="0" borderId="1" xfId="1" applyFont="1" applyBorder="1" applyAlignment="1">
      <alignment horizontal="center" vertical="center"/>
    </xf>
    <xf numFmtId="38" fontId="5" fillId="0" borderId="14" xfId="1" applyFont="1" applyBorder="1" applyAlignment="1">
      <alignment horizontal="right" vertical="center" indent="2"/>
    </xf>
    <xf numFmtId="38" fontId="5" fillId="0" borderId="15" xfId="1" applyFont="1" applyBorder="1" applyAlignment="1">
      <alignment horizontal="right" vertical="center" indent="2"/>
    </xf>
    <xf numFmtId="38" fontId="5" fillId="0" borderId="0" xfId="1" applyFont="1" applyBorder="1" applyAlignment="1">
      <alignment horizontal="right" vertical="center" indent="2"/>
    </xf>
    <xf numFmtId="38" fontId="5" fillId="0" borderId="3" xfId="1" applyFont="1" applyBorder="1" applyAlignment="1">
      <alignment horizontal="right" vertical="center" indent="2"/>
    </xf>
    <xf numFmtId="38" fontId="5" fillId="0" borderId="5" xfId="1" applyFont="1" applyBorder="1" applyAlignment="1">
      <alignment horizontal="right" vertical="center" indent="2"/>
    </xf>
    <xf numFmtId="38" fontId="5" fillId="0" borderId="3" xfId="1" applyFont="1" applyBorder="1" applyAlignment="1">
      <alignment horizontal="center" vertical="center"/>
    </xf>
    <xf numFmtId="38" fontId="5" fillId="0" borderId="3" xfId="1" applyFont="1" applyFill="1" applyBorder="1" applyAlignment="1">
      <alignment horizontal="center" vertical="center"/>
    </xf>
    <xf numFmtId="38" fontId="15" fillId="0" borderId="0" xfId="1" applyFont="1" applyAlignment="1">
      <alignment horizontal="center" vertical="center"/>
    </xf>
    <xf numFmtId="38" fontId="15" fillId="0" borderId="0" xfId="1" applyFont="1" applyAlignment="1">
      <alignment vertical="center"/>
    </xf>
    <xf numFmtId="41" fontId="15" fillId="0" borderId="0" xfId="1" applyNumberFormat="1" applyFont="1" applyAlignment="1">
      <alignment vertical="center"/>
    </xf>
    <xf numFmtId="186" fontId="15" fillId="0" borderId="0" xfId="1" applyNumberFormat="1" applyFont="1" applyAlignment="1">
      <alignment vertical="center"/>
    </xf>
    <xf numFmtId="0" fontId="3" fillId="0" borderId="0" xfId="1" applyNumberFormat="1" applyFont="1" applyAlignment="1">
      <alignment vertical="center"/>
    </xf>
    <xf numFmtId="0" fontId="3" fillId="0" borderId="0" xfId="1" applyNumberFormat="1" applyFont="1" applyAlignment="1">
      <alignment horizontal="center" vertical="center"/>
    </xf>
    <xf numFmtId="38" fontId="15" fillId="0" borderId="0" xfId="1" applyFont="1" applyAlignment="1">
      <alignment horizontal="centerContinuous" vertical="center"/>
    </xf>
    <xf numFmtId="38" fontId="15" fillId="0" borderId="0" xfId="1" applyFont="1" applyFill="1" applyAlignment="1">
      <alignment horizontal="center" vertical="center"/>
    </xf>
    <xf numFmtId="38" fontId="15" fillId="0" borderId="0" xfId="1" applyFont="1" applyFill="1" applyAlignment="1">
      <alignment vertical="center"/>
    </xf>
    <xf numFmtId="38" fontId="15" fillId="0" borderId="0" xfId="1" applyFont="1" applyFill="1" applyAlignment="1">
      <alignment horizontal="right" vertical="center"/>
    </xf>
    <xf numFmtId="38" fontId="15" fillId="0" borderId="1" xfId="1" applyFont="1" applyBorder="1" applyAlignment="1">
      <alignment horizontal="center" vertical="center"/>
    </xf>
    <xf numFmtId="38" fontId="15" fillId="0" borderId="10" xfId="1" applyFont="1" applyBorder="1" applyAlignment="1">
      <alignment horizontal="center" vertical="center"/>
    </xf>
    <xf numFmtId="38" fontId="15" fillId="0" borderId="12" xfId="1" applyFont="1" applyBorder="1" applyAlignment="1">
      <alignment horizontal="center" vertical="center"/>
    </xf>
    <xf numFmtId="38" fontId="15" fillId="0" borderId="1" xfId="1" applyFont="1" applyFill="1" applyBorder="1" applyAlignment="1">
      <alignment horizontal="center" vertical="center"/>
    </xf>
    <xf numFmtId="186" fontId="15" fillId="0" borderId="0" xfId="1" applyNumberFormat="1" applyFont="1" applyAlignment="1">
      <alignment horizontal="center" vertical="center"/>
    </xf>
    <xf numFmtId="187" fontId="15" fillId="0" borderId="18" xfId="1" applyNumberFormat="1" applyFont="1" applyBorder="1" applyAlignment="1">
      <alignment horizontal="center" vertical="center"/>
    </xf>
    <xf numFmtId="187" fontId="15" fillId="0" borderId="5" xfId="1" applyNumberFormat="1" applyFont="1" applyBorder="1" applyAlignment="1">
      <alignment vertical="center"/>
    </xf>
    <xf numFmtId="187" fontId="15" fillId="0" borderId="0" xfId="1" applyNumberFormat="1" applyFont="1" applyBorder="1" applyAlignment="1">
      <alignment vertical="center"/>
    </xf>
    <xf numFmtId="187" fontId="15" fillId="0" borderId="14" xfId="1" applyNumberFormat="1" applyFont="1" applyBorder="1" applyAlignment="1">
      <alignment vertical="center"/>
    </xf>
    <xf numFmtId="187" fontId="15" fillId="0" borderId="14" xfId="1" applyNumberFormat="1" applyFont="1" applyFill="1" applyBorder="1" applyAlignment="1">
      <alignment vertical="center"/>
    </xf>
    <xf numFmtId="187" fontId="15" fillId="0" borderId="15" xfId="1" applyNumberFormat="1" applyFont="1" applyFill="1" applyBorder="1" applyAlignment="1">
      <alignment vertical="center"/>
    </xf>
    <xf numFmtId="187" fontId="15" fillId="0" borderId="0" xfId="1" applyNumberFormat="1" applyFont="1" applyAlignment="1">
      <alignment vertical="center"/>
    </xf>
    <xf numFmtId="187" fontId="15" fillId="0" borderId="24" xfId="1" applyNumberFormat="1" applyFont="1" applyBorder="1" applyAlignment="1">
      <alignment horizontal="center" vertical="center"/>
    </xf>
    <xf numFmtId="187" fontId="15" fillId="0" borderId="0" xfId="1" applyNumberFormat="1" applyFont="1" applyFill="1" applyBorder="1" applyAlignment="1">
      <alignment vertical="center"/>
    </xf>
    <xf numFmtId="187" fontId="15" fillId="0" borderId="3" xfId="1" applyNumberFormat="1" applyFont="1" applyFill="1" applyBorder="1" applyAlignment="1">
      <alignment vertical="center"/>
    </xf>
    <xf numFmtId="41" fontId="15" fillId="0" borderId="5" xfId="1" applyNumberFormat="1" applyFont="1" applyBorder="1" applyAlignment="1">
      <alignment vertical="center"/>
    </xf>
    <xf numFmtId="41" fontId="15" fillId="0" borderId="0" xfId="1" applyNumberFormat="1" applyFont="1" applyBorder="1" applyAlignment="1">
      <alignment vertical="center"/>
    </xf>
    <xf numFmtId="41" fontId="15" fillId="0" borderId="0" xfId="1" applyNumberFormat="1" applyFont="1" applyBorder="1" applyAlignment="1">
      <alignment horizontal="right" vertical="center"/>
    </xf>
    <xf numFmtId="41" fontId="15" fillId="0" borderId="0" xfId="1" applyNumberFormat="1" applyFont="1" applyFill="1" applyBorder="1" applyAlignment="1">
      <alignment horizontal="right" vertical="center"/>
    </xf>
    <xf numFmtId="41" fontId="15" fillId="0" borderId="3" xfId="1" applyNumberFormat="1" applyFont="1" applyFill="1" applyBorder="1" applyAlignment="1">
      <alignment horizontal="right" vertical="center"/>
    </xf>
    <xf numFmtId="187" fontId="15" fillId="0" borderId="26" xfId="1" applyNumberFormat="1" applyFont="1" applyBorder="1" applyAlignment="1">
      <alignment horizontal="center" vertical="center"/>
    </xf>
    <xf numFmtId="41" fontId="15" fillId="0" borderId="27" xfId="1" applyNumberFormat="1" applyFont="1" applyBorder="1" applyAlignment="1">
      <alignment vertical="center"/>
    </xf>
    <xf numFmtId="41" fontId="15" fillId="0" borderId="28" xfId="1" applyNumberFormat="1" applyFont="1" applyBorder="1" applyAlignment="1">
      <alignment vertical="center"/>
    </xf>
    <xf numFmtId="41" fontId="15" fillId="0" borderId="28" xfId="1" applyNumberFormat="1" applyFont="1" applyBorder="1" applyAlignment="1">
      <alignment horizontal="right" vertical="center"/>
    </xf>
    <xf numFmtId="41" fontId="15" fillId="0" borderId="28" xfId="1" applyNumberFormat="1" applyFont="1" applyFill="1" applyBorder="1" applyAlignment="1">
      <alignment horizontal="right" vertical="center"/>
    </xf>
    <xf numFmtId="187" fontId="15" fillId="0" borderId="29" xfId="1" applyNumberFormat="1" applyFont="1" applyBorder="1" applyAlignment="1">
      <alignment horizontal="center" vertical="center"/>
    </xf>
    <xf numFmtId="41" fontId="15" fillId="0" borderId="30" xfId="1" applyNumberFormat="1" applyFont="1" applyBorder="1" applyAlignment="1">
      <alignment vertical="center"/>
    </xf>
    <xf numFmtId="187" fontId="15" fillId="0" borderId="30" xfId="1" applyNumberFormat="1" applyFont="1" applyFill="1" applyBorder="1" applyAlignment="1">
      <alignment vertical="center"/>
    </xf>
    <xf numFmtId="187" fontId="15" fillId="0" borderId="29" xfId="1" applyNumberFormat="1" applyFont="1" applyFill="1" applyBorder="1" applyAlignment="1">
      <alignment vertical="center"/>
    </xf>
    <xf numFmtId="187" fontId="15" fillId="0" borderId="13" xfId="1" applyNumberFormat="1" applyFont="1" applyBorder="1" applyAlignment="1">
      <alignment vertical="center"/>
    </xf>
    <xf numFmtId="187" fontId="15" fillId="0" borderId="7" xfId="1" applyNumberFormat="1" applyFont="1" applyBorder="1" applyAlignment="1">
      <alignment vertical="center"/>
    </xf>
    <xf numFmtId="41" fontId="15" fillId="0" borderId="7" xfId="1" applyNumberFormat="1" applyFont="1" applyBorder="1" applyAlignment="1">
      <alignment vertical="center"/>
    </xf>
    <xf numFmtId="187" fontId="15" fillId="0" borderId="7" xfId="1" applyNumberFormat="1" applyFont="1" applyFill="1" applyBorder="1" applyAlignment="1">
      <alignment vertical="center"/>
    </xf>
    <xf numFmtId="187" fontId="15" fillId="0" borderId="24" xfId="1" applyNumberFormat="1" applyFont="1" applyFill="1" applyBorder="1" applyAlignment="1">
      <alignment vertical="center"/>
    </xf>
    <xf numFmtId="38" fontId="15" fillId="0" borderId="0" xfId="1" applyFont="1" applyAlignment="1">
      <alignment horizontal="left" vertical="center"/>
    </xf>
    <xf numFmtId="41" fontId="15" fillId="0" borderId="0" xfId="1" applyNumberFormat="1" applyFont="1" applyAlignment="1">
      <alignment horizontal="center" vertical="center"/>
    </xf>
    <xf numFmtId="38" fontId="15" fillId="0" borderId="0" xfId="1" applyFont="1" applyAlignment="1">
      <alignment horizontal="right" vertical="center"/>
    </xf>
    <xf numFmtId="187" fontId="15" fillId="0" borderId="0" xfId="1" applyNumberFormat="1" applyFont="1" applyBorder="1" applyAlignment="1">
      <alignment horizontal="center" vertical="center"/>
    </xf>
    <xf numFmtId="41" fontId="15" fillId="0" borderId="0" xfId="1" applyNumberFormat="1" applyFont="1" applyBorder="1" applyAlignment="1">
      <alignment horizontal="center" vertical="center"/>
    </xf>
    <xf numFmtId="0" fontId="17" fillId="0" borderId="0" xfId="4" applyFont="1" applyAlignment="1">
      <alignment vertical="center"/>
    </xf>
    <xf numFmtId="0" fontId="5" fillId="0" borderId="0" xfId="4" applyFont="1" applyAlignment="1">
      <alignment horizontal="center" vertical="center"/>
    </xf>
    <xf numFmtId="0" fontId="5" fillId="0" borderId="4" xfId="4" applyFont="1" applyBorder="1" applyAlignment="1">
      <alignment vertical="center"/>
    </xf>
    <xf numFmtId="0" fontId="17" fillId="0" borderId="0" xfId="4" applyFont="1" applyAlignment="1">
      <alignment horizontal="center" vertical="center" wrapText="1"/>
    </xf>
    <xf numFmtId="0" fontId="5" fillId="0" borderId="2" xfId="4" applyFont="1" applyBorder="1" applyAlignment="1">
      <alignment horizontal="center"/>
    </xf>
    <xf numFmtId="0" fontId="5" fillId="0" borderId="14" xfId="4" applyFont="1" applyBorder="1" applyAlignment="1">
      <alignment horizontal="center" vertical="center"/>
    </xf>
    <xf numFmtId="0" fontId="5" fillId="0" borderId="15" xfId="4" applyFont="1" applyBorder="1" applyAlignment="1">
      <alignment horizontal="center" vertical="center"/>
    </xf>
    <xf numFmtId="0" fontId="5" fillId="0" borderId="4" xfId="4" applyFont="1" applyBorder="1" applyAlignment="1">
      <alignment horizontal="center"/>
    </xf>
    <xf numFmtId="0" fontId="5" fillId="0" borderId="5" xfId="4" applyFont="1" applyBorder="1" applyAlignment="1">
      <alignment horizontal="center" vertical="center" wrapText="1"/>
    </xf>
    <xf numFmtId="0" fontId="5" fillId="0" borderId="3" xfId="4" applyFont="1" applyBorder="1" applyAlignment="1">
      <alignment horizontal="center" vertical="center"/>
    </xf>
    <xf numFmtId="0" fontId="5" fillId="0" borderId="4" xfId="4" applyFont="1" applyBorder="1" applyAlignment="1">
      <alignment horizontal="center" vertical="center" shrinkToFit="1"/>
    </xf>
    <xf numFmtId="177" fontId="5" fillId="0" borderId="5" xfId="4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3" xfId="4" applyNumberFormat="1" applyFont="1" applyBorder="1" applyAlignment="1">
      <alignment vertical="center"/>
    </xf>
    <xf numFmtId="177" fontId="5" fillId="0" borderId="0" xfId="1" applyNumberFormat="1" applyFont="1" applyBorder="1" applyAlignment="1">
      <alignment horizontal="right" vertical="center"/>
    </xf>
    <xf numFmtId="177" fontId="5" fillId="0" borderId="3" xfId="1" applyNumberFormat="1" applyFont="1" applyBorder="1" applyAlignment="1">
      <alignment horizontal="right" vertical="center"/>
    </xf>
    <xf numFmtId="0" fontId="5" fillId="0" borderId="2" xfId="4" applyFont="1" applyBorder="1" applyAlignment="1">
      <alignment horizontal="center" vertical="center" shrinkToFit="1"/>
    </xf>
    <xf numFmtId="177" fontId="5" fillId="0" borderId="9" xfId="4" applyNumberFormat="1" applyFont="1" applyBorder="1" applyAlignment="1">
      <alignment vertical="center"/>
    </xf>
    <xf numFmtId="177" fontId="5" fillId="0" borderId="14" xfId="4" applyNumberFormat="1" applyFont="1" applyBorder="1" applyAlignment="1">
      <alignment vertical="center"/>
    </xf>
    <xf numFmtId="177" fontId="5" fillId="0" borderId="14" xfId="1" applyNumberFormat="1" applyFont="1" applyBorder="1" applyAlignment="1">
      <alignment vertical="center"/>
    </xf>
    <xf numFmtId="177" fontId="5" fillId="0" borderId="15" xfId="4" applyNumberFormat="1" applyFont="1" applyBorder="1" applyAlignment="1">
      <alignment vertical="center"/>
    </xf>
    <xf numFmtId="0" fontId="17" fillId="0" borderId="0" xfId="4" applyFont="1" applyAlignment="1">
      <alignment horizontal="center" vertical="center"/>
    </xf>
    <xf numFmtId="41" fontId="5" fillId="0" borderId="0" xfId="4" applyNumberFormat="1" applyFont="1" applyAlignment="1">
      <alignment horizontal="center" vertical="center"/>
    </xf>
    <xf numFmtId="0" fontId="5" fillId="0" borderId="6" xfId="4" applyFont="1" applyBorder="1" applyAlignment="1">
      <alignment horizontal="left" vertical="center" wrapText="1"/>
    </xf>
    <xf numFmtId="41" fontId="5" fillId="0" borderId="5" xfId="4" applyNumberFormat="1" applyFont="1" applyBorder="1" applyAlignment="1">
      <alignment horizontal="center" vertical="center"/>
    </xf>
    <xf numFmtId="0" fontId="5" fillId="0" borderId="0" xfId="4" applyFont="1" applyAlignment="1">
      <alignment horizontal="left" vertical="center"/>
    </xf>
    <xf numFmtId="0" fontId="19" fillId="0" borderId="0" xfId="0" applyFont="1"/>
    <xf numFmtId="0" fontId="19" fillId="0" borderId="0" xfId="0" applyFont="1" applyAlignment="1">
      <alignment horizontal="right"/>
    </xf>
    <xf numFmtId="0" fontId="19" fillId="0" borderId="12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shrinkToFit="1"/>
    </xf>
    <xf numFmtId="0" fontId="19" fillId="0" borderId="10" xfId="0" applyFont="1" applyBorder="1" applyAlignment="1">
      <alignment horizontal="center" vertical="center" shrinkToFit="1"/>
    </xf>
    <xf numFmtId="0" fontId="19" fillId="0" borderId="0" xfId="0" applyFont="1" applyAlignment="1">
      <alignment horizontal="center" vertical="center" shrinkToFit="1"/>
    </xf>
    <xf numFmtId="0" fontId="19" fillId="0" borderId="9" xfId="0" applyFont="1" applyBorder="1"/>
    <xf numFmtId="0" fontId="19" fillId="0" borderId="11" xfId="0" applyFont="1" applyBorder="1"/>
    <xf numFmtId="0" fontId="19" fillId="0" borderId="10" xfId="0" applyFont="1" applyBorder="1" applyAlignment="1">
      <alignment horizontal="center" wrapText="1"/>
    </xf>
    <xf numFmtId="0" fontId="19" fillId="0" borderId="11" xfId="0" applyFont="1" applyBorder="1" applyAlignment="1">
      <alignment horizontal="center"/>
    </xf>
    <xf numFmtId="0" fontId="21" fillId="0" borderId="3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5" xfId="0" applyFont="1" applyBorder="1"/>
    <xf numFmtId="0" fontId="19" fillId="0" borderId="32" xfId="0" applyFont="1" applyBorder="1" applyAlignment="1">
      <alignment horizontal="center" wrapText="1"/>
    </xf>
    <xf numFmtId="0" fontId="19" fillId="0" borderId="33" xfId="0" applyFont="1" applyBorder="1" applyAlignment="1">
      <alignment horizontal="center" wrapText="1"/>
    </xf>
    <xf numFmtId="0" fontId="21" fillId="0" borderId="31" xfId="0" applyFont="1" applyBorder="1" applyAlignment="1">
      <alignment horizontal="center" wrapText="1"/>
    </xf>
    <xf numFmtId="0" fontId="21" fillId="0" borderId="34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19" fillId="0" borderId="5" xfId="0" applyFont="1" applyBorder="1" applyAlignment="1">
      <alignment horizontal="center"/>
    </xf>
    <xf numFmtId="0" fontId="21" fillId="0" borderId="36" xfId="0" applyFont="1" applyBorder="1" applyAlignment="1">
      <alignment horizontal="center"/>
    </xf>
    <xf numFmtId="0" fontId="21" fillId="0" borderId="37" xfId="0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9" fillId="0" borderId="39" xfId="0" applyFont="1" applyBorder="1" applyAlignment="1">
      <alignment horizontal="center"/>
    </xf>
    <xf numFmtId="0" fontId="19" fillId="0" borderId="40" xfId="0" applyFont="1" applyBorder="1" applyAlignment="1">
      <alignment horizontal="center"/>
    </xf>
    <xf numFmtId="0" fontId="19" fillId="0" borderId="4" xfId="0" applyFont="1" applyBorder="1"/>
    <xf numFmtId="0" fontId="22" fillId="0" borderId="32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19" fillId="0" borderId="6" xfId="0" applyFont="1" applyBorder="1"/>
    <xf numFmtId="0" fontId="19" fillId="0" borderId="1" xfId="0" applyFont="1" applyBorder="1" applyAlignment="1">
      <alignment vertical="distributed" wrapText="1"/>
    </xf>
    <xf numFmtId="0" fontId="19" fillId="0" borderId="41" xfId="0" applyFont="1" applyBorder="1" applyAlignment="1">
      <alignment horizontal="center"/>
    </xf>
    <xf numFmtId="0" fontId="19" fillId="0" borderId="42" xfId="0" applyFont="1" applyBorder="1" applyAlignment="1">
      <alignment horizontal="center"/>
    </xf>
    <xf numFmtId="0" fontId="21" fillId="0" borderId="34" xfId="0" applyFont="1" applyBorder="1" applyAlignment="1">
      <alignment horizontal="center"/>
    </xf>
    <xf numFmtId="0" fontId="11" fillId="0" borderId="0" xfId="0" applyFont="1"/>
    <xf numFmtId="0" fontId="11" fillId="0" borderId="20" xfId="0" applyFont="1" applyBorder="1"/>
    <xf numFmtId="0" fontId="19" fillId="0" borderId="20" xfId="0" applyFont="1" applyBorder="1" applyAlignment="1">
      <alignment horizontal="center" vertical="center" shrinkToFit="1"/>
    </xf>
    <xf numFmtId="38" fontId="9" fillId="0" borderId="5" xfId="1" applyFont="1" applyFill="1" applyBorder="1" applyAlignment="1">
      <alignment horizontal="center" vertical="center"/>
    </xf>
    <xf numFmtId="38" fontId="9" fillId="0" borderId="0" xfId="1" applyFont="1" applyFill="1" applyBorder="1" applyAlignment="1">
      <alignment horizontal="center" vertical="center"/>
    </xf>
    <xf numFmtId="38" fontId="9" fillId="0" borderId="3" xfId="1" applyFont="1" applyFill="1" applyBorder="1" applyAlignment="1">
      <alignment horizontal="center" vertical="center"/>
    </xf>
    <xf numFmtId="188" fontId="15" fillId="0" borderId="0" xfId="1" applyNumberFormat="1" applyFont="1" applyAlignment="1">
      <alignment vertical="center"/>
    </xf>
    <xf numFmtId="188" fontId="15" fillId="0" borderId="0" xfId="1" applyNumberFormat="1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 vertical="center" wrapText="1" shrinkToFit="1"/>
    </xf>
    <xf numFmtId="38" fontId="24" fillId="0" borderId="14" xfId="1" applyFont="1" applyBorder="1" applyAlignment="1">
      <alignment vertical="center"/>
    </xf>
    <xf numFmtId="38" fontId="24" fillId="0" borderId="0" xfId="1" applyFont="1" applyBorder="1" applyAlignment="1">
      <alignment vertical="center"/>
    </xf>
    <xf numFmtId="188" fontId="24" fillId="0" borderId="0" xfId="1" applyNumberFormat="1" applyFont="1" applyBorder="1" applyAlignment="1">
      <alignment vertical="center"/>
    </xf>
    <xf numFmtId="187" fontId="24" fillId="0" borderId="0" xfId="1" applyNumberFormat="1" applyFont="1" applyFill="1" applyBorder="1" applyAlignment="1">
      <alignment vertical="center"/>
    </xf>
    <xf numFmtId="187" fontId="24" fillId="0" borderId="14" xfId="1" applyNumberFormat="1" applyFont="1" applyFill="1" applyBorder="1" applyAlignment="1">
      <alignment vertical="center"/>
    </xf>
    <xf numFmtId="38" fontId="24" fillId="0" borderId="5" xfId="1" applyFont="1" applyBorder="1" applyAlignment="1">
      <alignment vertical="center"/>
    </xf>
    <xf numFmtId="41" fontId="24" fillId="0" borderId="0" xfId="1" applyNumberFormat="1" applyFont="1" applyFill="1" applyBorder="1" applyAlignment="1">
      <alignment vertical="center"/>
    </xf>
    <xf numFmtId="187" fontId="25" fillId="0" borderId="0" xfId="1" applyNumberFormat="1" applyFont="1" applyAlignment="1">
      <alignment vertical="center"/>
    </xf>
    <xf numFmtId="187" fontId="15" fillId="0" borderId="43" xfId="1" applyNumberFormat="1" applyFont="1" applyBorder="1" applyAlignment="1">
      <alignment horizontal="center" vertical="center"/>
    </xf>
    <xf numFmtId="38" fontId="24" fillId="0" borderId="1" xfId="1" applyFont="1" applyBorder="1" applyAlignment="1">
      <alignment vertical="center"/>
    </xf>
    <xf numFmtId="187" fontId="15" fillId="0" borderId="25" xfId="1" applyNumberFormat="1" applyFont="1" applyBorder="1" applyAlignment="1">
      <alignment horizontal="center" vertical="center"/>
    </xf>
    <xf numFmtId="38" fontId="24" fillId="0" borderId="25" xfId="1" applyFont="1" applyBorder="1" applyAlignment="1">
      <alignment vertical="center"/>
    </xf>
    <xf numFmtId="38" fontId="24" fillId="0" borderId="27" xfId="1" applyFont="1" applyBorder="1" applyAlignment="1">
      <alignment vertical="center"/>
    </xf>
    <xf numFmtId="38" fontId="24" fillId="0" borderId="28" xfId="1" applyFont="1" applyBorder="1" applyAlignment="1">
      <alignment vertical="center"/>
    </xf>
    <xf numFmtId="188" fontId="24" fillId="0" borderId="28" xfId="1" applyNumberFormat="1" applyFont="1" applyBorder="1" applyAlignment="1">
      <alignment vertical="center"/>
    </xf>
    <xf numFmtId="187" fontId="24" fillId="0" borderId="28" xfId="1" applyNumberFormat="1" applyFont="1" applyFill="1" applyBorder="1" applyAlignment="1">
      <alignment vertical="center"/>
    </xf>
    <xf numFmtId="38" fontId="24" fillId="0" borderId="0" xfId="1" applyFont="1" applyFill="1" applyBorder="1" applyAlignment="1">
      <alignment vertical="center"/>
    </xf>
    <xf numFmtId="189" fontId="24" fillId="0" borderId="0" xfId="1" applyNumberFormat="1" applyFont="1" applyBorder="1" applyAlignment="1">
      <alignment vertical="center"/>
    </xf>
    <xf numFmtId="180" fontId="24" fillId="0" borderId="0" xfId="1" applyNumberFormat="1" applyFont="1" applyBorder="1" applyAlignment="1">
      <alignment vertical="center"/>
    </xf>
    <xf numFmtId="180" fontId="24" fillId="0" borderId="0" xfId="1" applyNumberFormat="1" applyFont="1" applyFill="1" applyBorder="1" applyAlignment="1">
      <alignment vertical="center"/>
    </xf>
    <xf numFmtId="180" fontId="24" fillId="0" borderId="3" xfId="1" applyNumberFormat="1" applyFont="1" applyFill="1" applyBorder="1" applyAlignment="1">
      <alignment vertical="center"/>
    </xf>
    <xf numFmtId="38" fontId="15" fillId="0" borderId="5" xfId="1" applyFont="1" applyBorder="1" applyAlignment="1">
      <alignment vertical="center"/>
    </xf>
    <xf numFmtId="38" fontId="15" fillId="0" borderId="0" xfId="1" applyFont="1" applyBorder="1" applyAlignment="1">
      <alignment vertical="center"/>
    </xf>
    <xf numFmtId="38" fontId="24" fillId="0" borderId="7" xfId="1" applyFont="1" applyBorder="1" applyAlignment="1">
      <alignment vertical="center"/>
    </xf>
    <xf numFmtId="38" fontId="24" fillId="0" borderId="7" xfId="1" applyFont="1" applyFill="1" applyBorder="1" applyAlignment="1">
      <alignment vertical="center"/>
    </xf>
    <xf numFmtId="38" fontId="24" fillId="0" borderId="0" xfId="1" applyFont="1" applyAlignment="1">
      <alignment horizontal="right" vertical="center"/>
    </xf>
    <xf numFmtId="188" fontId="24" fillId="0" borderId="0" xfId="1" applyNumberFormat="1" applyFont="1" applyAlignment="1">
      <alignment horizontal="right" vertical="center"/>
    </xf>
    <xf numFmtId="38" fontId="24" fillId="0" borderId="0" xfId="1" applyFont="1" applyFill="1" applyAlignment="1">
      <alignment horizontal="right" vertical="center"/>
    </xf>
    <xf numFmtId="0" fontId="2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8" fillId="0" borderId="47" xfId="5" applyFont="1" applyBorder="1" applyAlignment="1">
      <alignment vertical="center" wrapText="1"/>
    </xf>
    <xf numFmtId="0" fontId="19" fillId="0" borderId="5" xfId="0" applyFont="1" applyBorder="1" applyAlignment="1">
      <alignment horizontal="center" vertical="distributed" wrapText="1"/>
    </xf>
    <xf numFmtId="38" fontId="9" fillId="0" borderId="7" xfId="1" applyFont="1" applyFill="1" applyBorder="1" applyAlignment="1">
      <alignment horizontal="center" vertical="center"/>
    </xf>
    <xf numFmtId="38" fontId="9" fillId="0" borderId="13" xfId="1" applyFont="1" applyFill="1" applyBorder="1" applyAlignment="1">
      <alignment horizontal="center" vertical="center"/>
    </xf>
    <xf numFmtId="38" fontId="9" fillId="0" borderId="5" xfId="1" applyFont="1" applyFill="1" applyBorder="1" applyAlignment="1">
      <alignment horizontal="center" vertical="center"/>
    </xf>
    <xf numFmtId="38" fontId="9" fillId="0" borderId="0" xfId="1" applyFont="1" applyFill="1" applyBorder="1" applyAlignment="1">
      <alignment horizontal="center" vertical="center"/>
    </xf>
    <xf numFmtId="38" fontId="9" fillId="0" borderId="3" xfId="1" applyFont="1" applyFill="1" applyBorder="1" applyAlignment="1">
      <alignment horizontal="center" vertical="center"/>
    </xf>
    <xf numFmtId="38" fontId="9" fillId="0" borderId="8" xfId="1" applyFont="1" applyFill="1" applyBorder="1" applyAlignment="1">
      <alignment horizontal="center" vertical="center"/>
    </xf>
    <xf numFmtId="38" fontId="5" fillId="0" borderId="13" xfId="1" applyFont="1" applyFill="1" applyBorder="1" applyAlignment="1">
      <alignment horizontal="center" vertical="center"/>
    </xf>
    <xf numFmtId="38" fontId="5" fillId="0" borderId="7" xfId="1" applyFont="1" applyFill="1" applyBorder="1" applyAlignment="1">
      <alignment horizontal="center" vertical="center"/>
    </xf>
    <xf numFmtId="180" fontId="5" fillId="0" borderId="7" xfId="1" applyNumberFormat="1" applyFont="1" applyFill="1" applyBorder="1" applyAlignment="1">
      <alignment horizontal="center" vertical="center"/>
    </xf>
    <xf numFmtId="180" fontId="5" fillId="0" borderId="7" xfId="1" applyNumberFormat="1" applyFont="1" applyFill="1" applyBorder="1" applyAlignment="1">
      <alignment horizontal="right" vertical="center" indent="1"/>
    </xf>
    <xf numFmtId="40" fontId="5" fillId="0" borderId="8" xfId="1" applyNumberFormat="1" applyFont="1" applyFill="1" applyBorder="1" applyAlignment="1">
      <alignment horizontal="center" vertical="center"/>
    </xf>
    <xf numFmtId="187" fontId="15" fillId="0" borderId="48" xfId="1" applyNumberFormat="1" applyFont="1" applyFill="1" applyBorder="1" applyAlignment="1">
      <alignment vertical="center"/>
    </xf>
    <xf numFmtId="187" fontId="15" fillId="0" borderId="49" xfId="1" applyNumberFormat="1" applyFont="1" applyFill="1" applyBorder="1" applyAlignment="1">
      <alignment vertical="center"/>
    </xf>
    <xf numFmtId="187" fontId="15" fillId="0" borderId="50" xfId="1" applyNumberFormat="1" applyFont="1" applyFill="1" applyBorder="1" applyAlignment="1">
      <alignment vertical="center"/>
    </xf>
    <xf numFmtId="41" fontId="15" fillId="0" borderId="50" xfId="1" applyNumberFormat="1" applyFont="1" applyFill="1" applyBorder="1" applyAlignment="1">
      <alignment horizontal="right" vertical="center"/>
    </xf>
    <xf numFmtId="41" fontId="15" fillId="0" borderId="51" xfId="1" applyNumberFormat="1" applyFont="1" applyFill="1" applyBorder="1" applyAlignment="1">
      <alignment horizontal="right" vertical="center"/>
    </xf>
    <xf numFmtId="41" fontId="15" fillId="0" borderId="45" xfId="1" applyNumberFormat="1" applyFont="1" applyFill="1" applyBorder="1" applyAlignment="1">
      <alignment horizontal="right" vertical="center"/>
    </xf>
    <xf numFmtId="187" fontId="15" fillId="0" borderId="52" xfId="1" applyNumberFormat="1" applyFont="1" applyFill="1" applyBorder="1" applyAlignment="1">
      <alignment vertical="center"/>
    </xf>
    <xf numFmtId="187" fontId="15" fillId="0" borderId="46" xfId="1" applyNumberFormat="1" applyFont="1" applyFill="1" applyBorder="1" applyAlignment="1">
      <alignment vertical="center"/>
    </xf>
    <xf numFmtId="187" fontId="15" fillId="0" borderId="53" xfId="1" applyNumberFormat="1" applyFont="1" applyFill="1" applyBorder="1" applyAlignment="1">
      <alignment vertical="center"/>
    </xf>
    <xf numFmtId="187" fontId="15" fillId="0" borderId="54" xfId="1" applyNumberFormat="1" applyFont="1" applyFill="1" applyBorder="1" applyAlignment="1">
      <alignment vertical="center"/>
    </xf>
    <xf numFmtId="187" fontId="15" fillId="0" borderId="55" xfId="1" applyNumberFormat="1" applyFont="1" applyFill="1" applyBorder="1" applyAlignment="1">
      <alignment vertical="center"/>
    </xf>
    <xf numFmtId="41" fontId="9" fillId="0" borderId="16" xfId="4" applyNumberFormat="1" applyFont="1" applyFill="1" applyBorder="1" applyAlignment="1">
      <alignment vertical="center"/>
    </xf>
    <xf numFmtId="41" fontId="9" fillId="0" borderId="17" xfId="4" applyNumberFormat="1" applyFont="1" applyFill="1" applyBorder="1" applyAlignment="1">
      <alignment vertical="center"/>
    </xf>
    <xf numFmtId="41" fontId="9" fillId="0" borderId="18" xfId="4" applyNumberFormat="1" applyFont="1" applyFill="1" applyBorder="1" applyAlignment="1">
      <alignment vertical="center"/>
    </xf>
    <xf numFmtId="41" fontId="9" fillId="0" borderId="19" xfId="4" applyNumberFormat="1" applyFont="1" applyFill="1" applyBorder="1" applyAlignment="1">
      <alignment vertical="center"/>
    </xf>
    <xf numFmtId="41" fontId="9" fillId="0" borderId="20" xfId="4" applyNumberFormat="1" applyFont="1" applyFill="1" applyBorder="1" applyAlignment="1">
      <alignment vertical="center"/>
    </xf>
    <xf numFmtId="41" fontId="9" fillId="0" borderId="21" xfId="4" applyNumberFormat="1" applyFont="1" applyFill="1" applyBorder="1" applyAlignment="1">
      <alignment vertical="center"/>
    </xf>
    <xf numFmtId="41" fontId="9" fillId="0" borderId="22" xfId="4" applyNumberFormat="1" applyFont="1" applyFill="1" applyBorder="1" applyAlignment="1">
      <alignment vertical="center"/>
    </xf>
    <xf numFmtId="41" fontId="9" fillId="0" borderId="23" xfId="4" applyNumberFormat="1" applyFont="1" applyFill="1" applyBorder="1" applyAlignment="1">
      <alignment vertical="center"/>
    </xf>
    <xf numFmtId="41" fontId="9" fillId="0" borderId="24" xfId="4" applyNumberFormat="1" applyFont="1" applyFill="1" applyBorder="1" applyAlignment="1">
      <alignment vertical="center"/>
    </xf>
    <xf numFmtId="0" fontId="21" fillId="0" borderId="12" xfId="0" applyFont="1" applyFill="1" applyBorder="1" applyAlignment="1">
      <alignment horizontal="center"/>
    </xf>
    <xf numFmtId="0" fontId="21" fillId="0" borderId="35" xfId="0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" vertical="center" shrinkToFit="1"/>
    </xf>
    <xf numFmtId="0" fontId="21" fillId="0" borderId="38" xfId="0" applyFont="1" applyFill="1" applyBorder="1" applyAlignment="1">
      <alignment horizontal="center"/>
    </xf>
    <xf numFmtId="0" fontId="21" fillId="0" borderId="3" xfId="0" applyFont="1" applyFill="1" applyBorder="1" applyAlignment="1">
      <alignment horizontal="center"/>
    </xf>
    <xf numFmtId="0" fontId="21" fillId="0" borderId="35" xfId="0" applyFont="1" applyFill="1" applyBorder="1" applyAlignment="1">
      <alignment horizontal="center"/>
    </xf>
    <xf numFmtId="0" fontId="10" fillId="0" borderId="0" xfId="0" applyFont="1" applyFill="1"/>
    <xf numFmtId="0" fontId="29" fillId="0" borderId="0" xfId="0" applyFont="1" applyFill="1"/>
    <xf numFmtId="0" fontId="21" fillId="0" borderId="20" xfId="0" applyFont="1" applyFill="1" applyBorder="1" applyAlignment="1">
      <alignment horizontal="center" vertical="center" shrinkToFit="1"/>
    </xf>
    <xf numFmtId="0" fontId="29" fillId="0" borderId="20" xfId="0" applyFont="1" applyFill="1" applyBorder="1"/>
    <xf numFmtId="0" fontId="21" fillId="0" borderId="0" xfId="0" applyFont="1"/>
    <xf numFmtId="0" fontId="30" fillId="0" borderId="12" xfId="0" applyFont="1" applyBorder="1" applyAlignment="1">
      <alignment horizontal="distributed"/>
    </xf>
    <xf numFmtId="0" fontId="21" fillId="0" borderId="12" xfId="0" applyFont="1" applyBorder="1" applyAlignment="1">
      <alignment horizontal="distributed"/>
    </xf>
    <xf numFmtId="0" fontId="21" fillId="0" borderId="1" xfId="0" applyFont="1" applyBorder="1" applyAlignment="1">
      <alignment horizontal="distributed"/>
    </xf>
    <xf numFmtId="0" fontId="31" fillId="0" borderId="1" xfId="0" applyFont="1" applyBorder="1" applyAlignment="1">
      <alignment horizontal="distributed"/>
    </xf>
    <xf numFmtId="0" fontId="21" fillId="0" borderId="6" xfId="0" applyFont="1" applyBorder="1" applyAlignment="1">
      <alignment horizontal="distributed"/>
    </xf>
    <xf numFmtId="0" fontId="10" fillId="0" borderId="0" xfId="0" applyFont="1"/>
    <xf numFmtId="0" fontId="29" fillId="0" borderId="0" xfId="0" applyFont="1"/>
    <xf numFmtId="0" fontId="29" fillId="0" borderId="20" xfId="0" applyFont="1" applyBorder="1"/>
    <xf numFmtId="0" fontId="29" fillId="0" borderId="20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38" fontId="24" fillId="0" borderId="14" xfId="1" applyFont="1" applyFill="1" applyBorder="1" applyAlignment="1">
      <alignment vertical="center"/>
    </xf>
    <xf numFmtId="38" fontId="24" fillId="0" borderId="28" xfId="1" applyFont="1" applyFill="1" applyBorder="1" applyAlignment="1">
      <alignment vertical="center"/>
    </xf>
    <xf numFmtId="38" fontId="24" fillId="0" borderId="30" xfId="1" applyFont="1" applyFill="1" applyBorder="1" applyAlignment="1">
      <alignment vertical="center"/>
    </xf>
    <xf numFmtId="189" fontId="24" fillId="0" borderId="0" xfId="1" applyNumberFormat="1" applyFont="1" applyFill="1" applyBorder="1" applyAlignment="1">
      <alignment vertical="center"/>
    </xf>
    <xf numFmtId="0" fontId="9" fillId="0" borderId="4" xfId="4" applyFont="1" applyBorder="1" applyAlignment="1">
      <alignment horizontal="center" vertical="center" shrinkToFit="1"/>
    </xf>
    <xf numFmtId="0" fontId="9" fillId="0" borderId="4" xfId="4" applyFont="1" applyBorder="1" applyAlignment="1">
      <alignment horizontal="center" vertical="center"/>
    </xf>
    <xf numFmtId="0" fontId="9" fillId="0" borderId="0" xfId="4" applyFont="1" applyAlignment="1">
      <alignment horizontal="center" vertical="center"/>
    </xf>
    <xf numFmtId="0" fontId="9" fillId="0" borderId="0" xfId="4" applyFont="1" applyAlignment="1">
      <alignment vertical="center"/>
    </xf>
    <xf numFmtId="0" fontId="9" fillId="0" borderId="0" xfId="4" applyFont="1" applyAlignment="1">
      <alignment horizontal="right" vertical="center"/>
    </xf>
    <xf numFmtId="0" fontId="9" fillId="0" borderId="1" xfId="4" applyFont="1" applyBorder="1" applyAlignment="1">
      <alignment horizontal="center" vertical="center" textRotation="255"/>
    </xf>
    <xf numFmtId="0" fontId="9" fillId="0" borderId="1" xfId="4" applyFont="1" applyBorder="1" applyAlignment="1">
      <alignment horizontal="center" vertical="center" textRotation="255" wrapText="1"/>
    </xf>
    <xf numFmtId="0" fontId="9" fillId="0" borderId="1" xfId="4" applyFont="1" applyBorder="1" applyAlignment="1">
      <alignment horizontal="center" vertical="center" wrapText="1"/>
    </xf>
    <xf numFmtId="38" fontId="24" fillId="0" borderId="3" xfId="1" applyFont="1" applyFill="1" applyBorder="1" applyAlignment="1">
      <alignment vertical="center"/>
    </xf>
    <xf numFmtId="38" fontId="24" fillId="0" borderId="8" xfId="1" applyFont="1" applyFill="1" applyBorder="1" applyAlignment="1">
      <alignment vertical="center"/>
    </xf>
    <xf numFmtId="0" fontId="9" fillId="0" borderId="6" xfId="4" applyFont="1" applyBorder="1" applyAlignment="1">
      <alignment horizontal="center" vertical="center" shrinkToFit="1"/>
    </xf>
    <xf numFmtId="177" fontId="5" fillId="0" borderId="14" xfId="1" applyNumberFormat="1" applyFont="1" applyFill="1" applyBorder="1" applyAlignment="1">
      <alignment horizontal="right" vertical="center"/>
    </xf>
    <xf numFmtId="177" fontId="5" fillId="0" borderId="0" xfId="1" applyNumberFormat="1" applyFont="1" applyFill="1" applyBorder="1" applyAlignment="1">
      <alignment horizontal="right" vertical="center"/>
    </xf>
    <xf numFmtId="0" fontId="5" fillId="0" borderId="5" xfId="4" applyFont="1" applyBorder="1" applyAlignment="1">
      <alignment vertical="center"/>
    </xf>
    <xf numFmtId="0" fontId="5" fillId="0" borderId="0" xfId="4" applyFont="1" applyBorder="1" applyAlignment="1">
      <alignment vertical="center"/>
    </xf>
    <xf numFmtId="3" fontId="5" fillId="0" borderId="0" xfId="4" applyNumberFormat="1" applyFont="1" applyBorder="1" applyAlignment="1">
      <alignment vertical="center"/>
    </xf>
    <xf numFmtId="177" fontId="5" fillId="0" borderId="0" xfId="1" applyNumberFormat="1" applyFont="1" applyFill="1" applyBorder="1" applyAlignment="1">
      <alignment vertical="center"/>
    </xf>
    <xf numFmtId="0" fontId="5" fillId="0" borderId="3" xfId="4" applyFont="1" applyBorder="1" applyAlignment="1">
      <alignment vertical="center"/>
    </xf>
    <xf numFmtId="38" fontId="9" fillId="0" borderId="0" xfId="1" applyFont="1" applyFill="1" applyBorder="1" applyAlignment="1">
      <alignment vertical="center"/>
    </xf>
    <xf numFmtId="38" fontId="9" fillId="0" borderId="7" xfId="1" applyFont="1" applyFill="1" applyBorder="1" applyAlignment="1">
      <alignment vertical="center"/>
    </xf>
    <xf numFmtId="0" fontId="5" fillId="0" borderId="5" xfId="0" applyFont="1" applyBorder="1" applyAlignment="1">
      <alignment horizontal="center" vertical="center" wrapText="1"/>
    </xf>
    <xf numFmtId="180" fontId="7" fillId="0" borderId="3" xfId="1" applyNumberFormat="1" applyFont="1" applyFill="1" applyBorder="1" applyAlignment="1">
      <alignment horizontal="right" vertical="center"/>
    </xf>
    <xf numFmtId="180" fontId="5" fillId="0" borderId="8" xfId="1" applyNumberFormat="1" applyFont="1" applyFill="1" applyBorder="1" applyAlignment="1">
      <alignment horizontal="right" vertical="center"/>
    </xf>
    <xf numFmtId="0" fontId="5" fillId="0" borderId="0" xfId="4" applyFont="1" applyAlignment="1">
      <alignment horizontal="center" vertical="center" shrinkToFit="1"/>
    </xf>
    <xf numFmtId="0" fontId="3" fillId="0" borderId="0" xfId="4" applyFont="1" applyAlignment="1">
      <alignment horizontal="center" vertical="center"/>
    </xf>
    <xf numFmtId="0" fontId="5" fillId="0" borderId="14" xfId="4" applyFont="1" applyBorder="1" applyAlignment="1">
      <alignment horizontal="center" vertical="center" wrapText="1"/>
    </xf>
    <xf numFmtId="38" fontId="9" fillId="2" borderId="7" xfId="1" applyFont="1" applyFill="1" applyBorder="1" applyAlignment="1">
      <alignment vertical="center"/>
    </xf>
    <xf numFmtId="38" fontId="9" fillId="0" borderId="5" xfId="1" applyFont="1" applyFill="1" applyBorder="1" applyAlignment="1">
      <alignment vertical="center"/>
    </xf>
    <xf numFmtId="177" fontId="9" fillId="0" borderId="0" xfId="1" applyNumberFormat="1" applyFont="1" applyFill="1" applyBorder="1" applyAlignment="1">
      <alignment horizontal="right" vertical="center"/>
    </xf>
    <xf numFmtId="38" fontId="9" fillId="0" borderId="3" xfId="1" applyFont="1" applyFill="1" applyBorder="1" applyAlignment="1">
      <alignment vertical="center"/>
    </xf>
    <xf numFmtId="0" fontId="9" fillId="0" borderId="5" xfId="4" applyFont="1" applyFill="1" applyBorder="1" applyAlignment="1">
      <alignment vertical="center"/>
    </xf>
    <xf numFmtId="0" fontId="9" fillId="0" borderId="0" xfId="4" applyFont="1" applyFill="1" applyBorder="1" applyAlignment="1">
      <alignment vertical="center"/>
    </xf>
    <xf numFmtId="3" fontId="9" fillId="0" borderId="0" xfId="4" applyNumberFormat="1" applyFont="1" applyFill="1" applyBorder="1" applyAlignment="1">
      <alignment vertical="center"/>
    </xf>
    <xf numFmtId="0" fontId="9" fillId="0" borderId="13" xfId="4" applyFont="1" applyFill="1" applyBorder="1" applyAlignment="1">
      <alignment vertical="center"/>
    </xf>
    <xf numFmtId="0" fontId="9" fillId="0" borderId="7" xfId="4" applyFont="1" applyFill="1" applyBorder="1" applyAlignment="1">
      <alignment vertical="center"/>
    </xf>
    <xf numFmtId="0" fontId="9" fillId="2" borderId="7" xfId="4" applyFont="1" applyFill="1" applyBorder="1" applyAlignment="1">
      <alignment vertical="center"/>
    </xf>
    <xf numFmtId="3" fontId="9" fillId="2" borderId="7" xfId="4" applyNumberFormat="1" applyFont="1" applyFill="1" applyBorder="1" applyAlignment="1">
      <alignment vertical="center"/>
    </xf>
    <xf numFmtId="177" fontId="9" fillId="0" borderId="7" xfId="1" applyNumberFormat="1" applyFont="1" applyFill="1" applyBorder="1" applyAlignment="1">
      <alignment horizontal="right" vertical="center"/>
    </xf>
    <xf numFmtId="38" fontId="9" fillId="0" borderId="8" xfId="1" applyFont="1" applyFill="1" applyBorder="1" applyAlignment="1">
      <alignment vertical="center"/>
    </xf>
    <xf numFmtId="0" fontId="9" fillId="0" borderId="1" xfId="4" applyFont="1" applyBorder="1" applyAlignment="1">
      <alignment vertical="center" textRotation="255" wrapText="1"/>
    </xf>
    <xf numFmtId="0" fontId="5" fillId="0" borderId="14" xfId="4" applyFont="1" applyBorder="1" applyAlignment="1">
      <alignment vertical="center" wrapText="1"/>
    </xf>
    <xf numFmtId="0" fontId="5" fillId="0" borderId="0" xfId="4" applyFont="1" applyAlignment="1">
      <alignment vertical="center" wrapText="1"/>
    </xf>
    <xf numFmtId="187" fontId="15" fillId="0" borderId="1" xfId="1" applyNumberFormat="1" applyFont="1" applyBorder="1" applyAlignment="1">
      <alignment horizontal="center" vertical="center"/>
    </xf>
    <xf numFmtId="38" fontId="15" fillId="0" borderId="10" xfId="1" applyFont="1" applyBorder="1" applyAlignment="1">
      <alignment horizontal="center" vertical="center"/>
    </xf>
    <xf numFmtId="38" fontId="15" fillId="0" borderId="12" xfId="1" applyFont="1" applyBorder="1" applyAlignment="1">
      <alignment horizontal="center" vertical="center"/>
    </xf>
    <xf numFmtId="38" fontId="5" fillId="0" borderId="14" xfId="0" applyNumberFormat="1" applyFont="1" applyBorder="1" applyAlignment="1">
      <alignment horizontal="right" vertical="center"/>
    </xf>
    <xf numFmtId="38" fontId="5" fillId="0" borderId="14" xfId="1" applyFont="1" applyFill="1" applyBorder="1" applyAlignment="1">
      <alignment horizontal="right" vertical="center"/>
    </xf>
    <xf numFmtId="3" fontId="19" fillId="0" borderId="0" xfId="0" applyNumberFormat="1" applyFont="1" applyAlignment="1">
      <alignment horizontal="right" vertical="center"/>
    </xf>
    <xf numFmtId="3" fontId="19" fillId="0" borderId="15" xfId="0" applyNumberFormat="1" applyFont="1" applyBorder="1" applyAlignment="1">
      <alignment horizontal="right" vertical="center"/>
    </xf>
    <xf numFmtId="38" fontId="5" fillId="0" borderId="0" xfId="0" applyNumberFormat="1" applyFont="1" applyAlignment="1">
      <alignment horizontal="right" vertical="center"/>
    </xf>
    <xf numFmtId="38" fontId="7" fillId="0" borderId="0" xfId="0" applyNumberFormat="1" applyFont="1" applyAlignment="1">
      <alignment horizontal="right" vertical="center"/>
    </xf>
    <xf numFmtId="38" fontId="7" fillId="0" borderId="5" xfId="1" applyFont="1" applyFill="1" applyBorder="1" applyAlignment="1">
      <alignment horizontal="right" vertical="center"/>
    </xf>
    <xf numFmtId="38" fontId="7" fillId="0" borderId="3" xfId="1" applyFont="1" applyFill="1" applyBorder="1" applyAlignment="1">
      <alignment horizontal="right" vertical="center"/>
    </xf>
    <xf numFmtId="38" fontId="5" fillId="0" borderId="7" xfId="0" applyNumberFormat="1" applyFont="1" applyBorder="1" applyAlignment="1">
      <alignment horizontal="right" vertical="center"/>
    </xf>
    <xf numFmtId="38" fontId="5" fillId="0" borderId="8" xfId="1" applyFont="1" applyFill="1" applyBorder="1" applyAlignment="1">
      <alignment horizontal="right" vertical="center"/>
    </xf>
    <xf numFmtId="0" fontId="0" fillId="0" borderId="0" xfId="0" applyFill="1"/>
    <xf numFmtId="0" fontId="19" fillId="0" borderId="5" xfId="0" applyFont="1" applyFill="1" applyBorder="1" applyAlignment="1">
      <alignment horizontal="center" vertical="center" shrinkToFit="1"/>
    </xf>
    <xf numFmtId="0" fontId="19" fillId="0" borderId="5" xfId="0" applyFont="1" applyFill="1" applyBorder="1" applyAlignment="1">
      <alignment horizontal="center"/>
    </xf>
    <xf numFmtId="0" fontId="19" fillId="0" borderId="5" xfId="0" applyFont="1" applyFill="1" applyBorder="1" applyAlignment="1">
      <alignment horizontal="center" wrapText="1"/>
    </xf>
    <xf numFmtId="0" fontId="11" fillId="0" borderId="0" xfId="0" applyFont="1" applyFill="1"/>
    <xf numFmtId="0" fontId="0" fillId="0" borderId="0" xfId="0" applyFill="1" applyBorder="1"/>
    <xf numFmtId="0" fontId="10" fillId="0" borderId="14" xfId="0" applyFont="1" applyFill="1" applyBorder="1"/>
    <xf numFmtId="0" fontId="10" fillId="0" borderId="0" xfId="0" applyFont="1" applyFill="1" applyBorder="1"/>
    <xf numFmtId="3" fontId="9" fillId="0" borderId="0" xfId="0" applyNumberFormat="1" applyFont="1" applyFill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38" fontId="3" fillId="0" borderId="0" xfId="1" applyFont="1" applyAlignment="1">
      <alignment horizontal="center" vertical="center"/>
    </xf>
    <xf numFmtId="176" fontId="5" fillId="0" borderId="0" xfId="4" applyNumberFormat="1" applyFont="1" applyAlignment="1">
      <alignment horizontal="center" vertical="center"/>
    </xf>
    <xf numFmtId="38" fontId="5" fillId="0" borderId="0" xfId="1" applyFont="1" applyBorder="1" applyAlignment="1">
      <alignment horizontal="center" vertical="center"/>
    </xf>
    <xf numFmtId="38" fontId="5" fillId="0" borderId="0" xfId="1" applyFont="1" applyAlignment="1">
      <alignment horizontal="center" vertical="center"/>
    </xf>
    <xf numFmtId="38" fontId="5" fillId="0" borderId="7" xfId="1" applyFont="1" applyBorder="1" applyAlignment="1">
      <alignment horizontal="center" vertical="center"/>
    </xf>
    <xf numFmtId="0" fontId="5" fillId="0" borderId="2" xfId="4" applyFont="1" applyBorder="1" applyAlignment="1">
      <alignment horizontal="center" vertical="center"/>
    </xf>
    <xf numFmtId="0" fontId="5" fillId="0" borderId="6" xfId="4" applyFont="1" applyBorder="1" applyAlignment="1">
      <alignment horizontal="center" vertical="center"/>
    </xf>
    <xf numFmtId="38" fontId="5" fillId="0" borderId="2" xfId="1" applyFont="1" applyBorder="1" applyAlignment="1">
      <alignment horizontal="center" vertical="center"/>
    </xf>
    <xf numFmtId="38" fontId="5" fillId="0" borderId="6" xfId="1" applyFont="1" applyBorder="1" applyAlignment="1">
      <alignment horizontal="center" vertical="center"/>
    </xf>
    <xf numFmtId="187" fontId="15" fillId="0" borderId="6" xfId="1" applyNumberFormat="1" applyFont="1" applyBorder="1" applyAlignment="1">
      <alignment horizontal="center" vertical="center"/>
    </xf>
    <xf numFmtId="187" fontId="15" fillId="0" borderId="1" xfId="1" applyNumberFormat="1" applyFont="1" applyBorder="1" applyAlignment="1">
      <alignment horizontal="center" vertical="center"/>
    </xf>
    <xf numFmtId="41" fontId="15" fillId="0" borderId="1" xfId="1" applyNumberFormat="1" applyFont="1" applyBorder="1" applyAlignment="1">
      <alignment horizontal="center" vertical="center"/>
    </xf>
    <xf numFmtId="41" fontId="15" fillId="0" borderId="25" xfId="1" applyNumberFormat="1" applyFont="1" applyBorder="1" applyAlignment="1">
      <alignment horizontal="center" vertical="center"/>
    </xf>
    <xf numFmtId="41" fontId="15" fillId="0" borderId="0" xfId="1" applyNumberFormat="1" applyFont="1" applyAlignment="1">
      <alignment vertical="center" shrinkToFit="1"/>
    </xf>
    <xf numFmtId="41" fontId="0" fillId="0" borderId="0" xfId="0" applyNumberFormat="1" applyAlignment="1">
      <alignment vertical="center" shrinkToFit="1"/>
    </xf>
    <xf numFmtId="38" fontId="15" fillId="0" borderId="10" xfId="1" applyFont="1" applyBorder="1" applyAlignment="1">
      <alignment horizontal="center" vertical="center"/>
    </xf>
    <xf numFmtId="38" fontId="15" fillId="0" borderId="12" xfId="1" applyFont="1" applyBorder="1" applyAlignment="1">
      <alignment horizontal="center" vertical="center"/>
    </xf>
    <xf numFmtId="187" fontId="15" fillId="0" borderId="2" xfId="1" applyNumberFormat="1" applyFont="1" applyBorder="1" applyAlignment="1">
      <alignment horizontal="center" vertical="center"/>
    </xf>
    <xf numFmtId="187" fontId="15" fillId="0" borderId="44" xfId="1" applyNumberFormat="1" applyFont="1" applyBorder="1" applyAlignment="1">
      <alignment horizontal="center" vertical="center"/>
    </xf>
    <xf numFmtId="38" fontId="24" fillId="0" borderId="6" xfId="1" applyFont="1" applyBorder="1" applyAlignment="1">
      <alignment horizontal="center" vertical="center"/>
    </xf>
    <xf numFmtId="38" fontId="24" fillId="0" borderId="1" xfId="1" applyFont="1" applyBorder="1" applyAlignment="1">
      <alignment horizontal="center" vertical="center"/>
    </xf>
    <xf numFmtId="38" fontId="24" fillId="0" borderId="1" xfId="1" applyFont="1" applyBorder="1" applyAlignment="1">
      <alignment horizontal="center" vertical="center" shrinkToFit="1"/>
    </xf>
    <xf numFmtId="41" fontId="15" fillId="0" borderId="2" xfId="1" applyNumberFormat="1" applyFont="1" applyBorder="1" applyAlignment="1">
      <alignment horizontal="center" vertical="center"/>
    </xf>
    <xf numFmtId="0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41" fontId="15" fillId="0" borderId="6" xfId="1" applyNumberFormat="1" applyFont="1" applyBorder="1" applyAlignment="1">
      <alignment horizontal="center" vertical="center"/>
    </xf>
    <xf numFmtId="0" fontId="5" fillId="0" borderId="0" xfId="4" applyFont="1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3" fillId="0" borderId="0" xfId="4" applyFont="1" applyAlignment="1">
      <alignment horizontal="center" vertical="center"/>
    </xf>
    <xf numFmtId="0" fontId="9" fillId="0" borderId="10" xfId="4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9" fillId="0" borderId="2" xfId="4" applyFont="1" applyBorder="1" applyAlignment="1">
      <alignment horizontal="center" vertical="center" textRotation="255"/>
    </xf>
    <xf numFmtId="0" fontId="9" fillId="0" borderId="4" xfId="4" applyFont="1" applyBorder="1" applyAlignment="1">
      <alignment horizontal="center" vertical="center" textRotation="255"/>
    </xf>
    <xf numFmtId="0" fontId="9" fillId="0" borderId="6" xfId="4" applyFont="1" applyBorder="1" applyAlignment="1">
      <alignment horizontal="center" vertical="center" textRotation="255"/>
    </xf>
    <xf numFmtId="0" fontId="9" fillId="0" borderId="2" xfId="4" applyFont="1" applyBorder="1" applyAlignment="1">
      <alignment horizontal="center" vertical="center" textRotation="255" wrapText="1"/>
    </xf>
    <xf numFmtId="0" fontId="9" fillId="0" borderId="6" xfId="4" applyFont="1" applyBorder="1" applyAlignment="1">
      <alignment horizontal="center" vertical="center" textRotation="255" wrapText="1"/>
    </xf>
    <xf numFmtId="0" fontId="9" fillId="0" borderId="10" xfId="4" applyFont="1" applyBorder="1" applyAlignment="1">
      <alignment horizontal="center" vertical="center" wrapText="1"/>
    </xf>
    <xf numFmtId="0" fontId="9" fillId="0" borderId="11" xfId="4" applyFont="1" applyBorder="1" applyAlignment="1">
      <alignment horizontal="center" vertical="center" wrapText="1"/>
    </xf>
    <xf numFmtId="0" fontId="9" fillId="0" borderId="12" xfId="4" applyFont="1" applyBorder="1" applyAlignment="1">
      <alignment horizontal="center" vertical="center" wrapText="1"/>
    </xf>
    <xf numFmtId="0" fontId="5" fillId="0" borderId="1" xfId="4" applyFont="1" applyBorder="1" applyAlignment="1">
      <alignment horizontal="center" vertical="center" wrapText="1"/>
    </xf>
    <xf numFmtId="0" fontId="5" fillId="0" borderId="1" xfId="4" applyFont="1" applyBorder="1" applyAlignment="1">
      <alignment horizontal="center" vertical="center" shrinkToFit="1"/>
    </xf>
    <xf numFmtId="0" fontId="19" fillId="0" borderId="9" xfId="0" applyFont="1" applyBorder="1" applyAlignment="1">
      <alignment horizontal="center" vertical="center" textRotation="255" shrinkToFit="1"/>
    </xf>
    <xf numFmtId="0" fontId="19" fillId="0" borderId="5" xfId="0" applyFont="1" applyBorder="1" applyAlignment="1">
      <alignment horizontal="center" vertical="center" textRotation="255" shrinkToFit="1"/>
    </xf>
    <xf numFmtId="0" fontId="19" fillId="0" borderId="13" xfId="0" applyFont="1" applyBorder="1" applyAlignment="1">
      <alignment horizontal="center" vertical="center" textRotation="255" shrinkToFit="1"/>
    </xf>
    <xf numFmtId="0" fontId="19" fillId="0" borderId="9" xfId="0" applyFont="1" applyBorder="1" applyAlignment="1">
      <alignment horizontal="center" vertical="distributed" wrapText="1"/>
    </xf>
    <xf numFmtId="0" fontId="19" fillId="0" borderId="5" xfId="0" applyFont="1" applyBorder="1" applyAlignment="1">
      <alignment horizontal="center" vertical="distributed" wrapText="1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distributed" wrapText="1"/>
    </xf>
    <xf numFmtId="0" fontId="19" fillId="0" borderId="6" xfId="0" applyFont="1" applyBorder="1" applyAlignment="1">
      <alignment horizontal="center" vertical="distributed" wrapText="1"/>
    </xf>
    <xf numFmtId="0" fontId="19" fillId="0" borderId="9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5" fillId="0" borderId="4" xfId="0" applyFont="1" applyBorder="1" applyAlignment="1">
      <alignment horizontal="center" vertical="center" textRotation="255"/>
    </xf>
    <xf numFmtId="0" fontId="9" fillId="0" borderId="9" xfId="0" applyFont="1" applyBorder="1" applyAlignment="1">
      <alignment horizontal="center" vertical="center" textRotation="255"/>
    </xf>
    <xf numFmtId="0" fontId="10" fillId="0" borderId="15" xfId="0" applyFont="1" applyBorder="1" applyAlignment="1">
      <alignment horizontal="center" vertical="center" textRotation="255"/>
    </xf>
    <xf numFmtId="0" fontId="10" fillId="0" borderId="5" xfId="0" applyFont="1" applyBorder="1" applyAlignment="1">
      <alignment horizontal="center" vertical="center" textRotation="255"/>
    </xf>
    <xf numFmtId="0" fontId="10" fillId="0" borderId="3" xfId="0" applyFont="1" applyBorder="1" applyAlignment="1">
      <alignment horizontal="center" vertical="center" textRotation="255"/>
    </xf>
    <xf numFmtId="0" fontId="10" fillId="0" borderId="13" xfId="0" applyFont="1" applyBorder="1" applyAlignment="1">
      <alignment horizontal="center" vertical="center" textRotation="255"/>
    </xf>
    <xf numFmtId="0" fontId="10" fillId="0" borderId="8" xfId="0" applyFont="1" applyBorder="1" applyAlignment="1">
      <alignment horizontal="center" vertical="center" textRotation="255"/>
    </xf>
    <xf numFmtId="0" fontId="5" fillId="0" borderId="0" xfId="0" applyFont="1" applyAlignment="1">
      <alignment horizontal="distributed" vertical="center" shrinkToFit="1"/>
    </xf>
    <xf numFmtId="0" fontId="5" fillId="0" borderId="0" xfId="0" applyFont="1" applyAlignment="1">
      <alignment horizontal="left" vertical="center"/>
    </xf>
    <xf numFmtId="0" fontId="5" fillId="0" borderId="0" xfId="3" applyFont="1" applyAlignment="1">
      <alignment horizontal="distributed" vertical="center" shrinkToFit="1"/>
    </xf>
    <xf numFmtId="0" fontId="5" fillId="0" borderId="1" xfId="4" applyFont="1" applyBorder="1" applyAlignment="1">
      <alignment horizontal="center" vertical="center"/>
    </xf>
    <xf numFmtId="0" fontId="5" fillId="0" borderId="14" xfId="4" applyFont="1" applyBorder="1" applyAlignment="1">
      <alignment horizontal="center" vertical="center" wrapText="1"/>
    </xf>
    <xf numFmtId="0" fontId="5" fillId="0" borderId="8" xfId="4" applyFont="1" applyBorder="1" applyAlignment="1">
      <alignment horizontal="center" vertical="center" wrapText="1"/>
    </xf>
    <xf numFmtId="0" fontId="5" fillId="0" borderId="2" xfId="4" applyFont="1" applyBorder="1" applyAlignment="1">
      <alignment horizontal="center" vertical="center" wrapText="1"/>
    </xf>
    <xf numFmtId="0" fontId="5" fillId="0" borderId="6" xfId="4" applyFont="1" applyBorder="1" applyAlignment="1">
      <alignment horizontal="center" vertical="center" wrapText="1"/>
    </xf>
    <xf numFmtId="38" fontId="5" fillId="0" borderId="11" xfId="1" applyFont="1" applyBorder="1" applyAlignment="1">
      <alignment horizontal="left" vertical="center" wrapText="1"/>
    </xf>
    <xf numFmtId="38" fontId="3" fillId="0" borderId="0" xfId="1" applyFont="1" applyAlignment="1">
      <alignment horizontal="center" vertical="center" wrapText="1" shrinkToFit="1"/>
    </xf>
    <xf numFmtId="38" fontId="5" fillId="0" borderId="9" xfId="1" applyFont="1" applyBorder="1" applyAlignment="1">
      <alignment horizontal="left" vertical="center" wrapText="1"/>
    </xf>
    <xf numFmtId="38" fontId="5" fillId="0" borderId="14" xfId="1" applyFont="1" applyBorder="1" applyAlignment="1">
      <alignment horizontal="left" vertical="center" wrapText="1"/>
    </xf>
    <xf numFmtId="38" fontId="5" fillId="0" borderId="13" xfId="1" applyFont="1" applyBorder="1" applyAlignment="1">
      <alignment horizontal="left" vertical="center" wrapText="1"/>
    </xf>
    <xf numFmtId="38" fontId="5" fillId="0" borderId="7" xfId="1" applyFont="1" applyBorder="1" applyAlignment="1">
      <alignment horizontal="left" vertical="center" wrapText="1"/>
    </xf>
    <xf numFmtId="38" fontId="5" fillId="0" borderId="0" xfId="1" applyFont="1" applyBorder="1" applyAlignment="1">
      <alignment horizontal="left" vertical="center" wrapText="1"/>
    </xf>
    <xf numFmtId="3" fontId="5" fillId="0" borderId="11" xfId="4" applyNumberFormat="1" applyFont="1" applyBorder="1" applyAlignment="1">
      <alignment horizontal="center" vertical="center"/>
    </xf>
    <xf numFmtId="41" fontId="5" fillId="0" borderId="0" xfId="4" applyNumberFormat="1" applyFont="1" applyAlignment="1">
      <alignment horizontal="right" vertical="center"/>
    </xf>
    <xf numFmtId="41" fontId="5" fillId="0" borderId="7" xfId="4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5" fillId="0" borderId="10" xfId="4" applyFont="1" applyBorder="1" applyAlignment="1">
      <alignment horizontal="center" vertical="center" wrapText="1"/>
    </xf>
    <xf numFmtId="0" fontId="5" fillId="0" borderId="12" xfId="4" applyFont="1" applyBorder="1" applyAlignment="1">
      <alignment horizontal="center" vertical="center" wrapText="1"/>
    </xf>
    <xf numFmtId="0" fontId="15" fillId="0" borderId="10" xfId="4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5" fillId="0" borderId="11" xfId="4" applyFont="1" applyBorder="1" applyAlignment="1">
      <alignment horizontal="center" vertical="center" wrapText="1"/>
    </xf>
    <xf numFmtId="41" fontId="5" fillId="0" borderId="14" xfId="4" applyNumberFormat="1" applyFont="1" applyBorder="1" applyAlignment="1">
      <alignment horizontal="right" vertical="center"/>
    </xf>
    <xf numFmtId="49" fontId="21" fillId="0" borderId="0" xfId="0" applyNumberFormat="1" applyFont="1" applyAlignment="1">
      <alignment horizontal="right" vertical="center"/>
    </xf>
    <xf numFmtId="0" fontId="2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49" fontId="33" fillId="0" borderId="0" xfId="0" applyNumberFormat="1" applyFont="1" applyAlignment="1">
      <alignment horizontal="left" vertical="center"/>
    </xf>
    <xf numFmtId="0" fontId="33" fillId="0" borderId="0" xfId="0" applyFont="1" applyAlignment="1">
      <alignment vertical="center" wrapText="1"/>
    </xf>
    <xf numFmtId="187" fontId="34" fillId="0" borderId="14" xfId="1" applyNumberFormat="1" applyFont="1" applyFill="1" applyBorder="1" applyAlignment="1">
      <alignment vertical="center"/>
    </xf>
    <xf numFmtId="187" fontId="34" fillId="0" borderId="15" xfId="1" applyNumberFormat="1" applyFont="1" applyFill="1" applyBorder="1" applyAlignment="1">
      <alignment vertical="center"/>
    </xf>
    <xf numFmtId="187" fontId="34" fillId="0" borderId="0" xfId="1" applyNumberFormat="1" applyFont="1" applyFill="1" applyBorder="1" applyAlignment="1">
      <alignment vertical="center"/>
    </xf>
    <xf numFmtId="187" fontId="34" fillId="0" borderId="3" xfId="1" applyNumberFormat="1" applyFont="1" applyFill="1" applyBorder="1" applyAlignment="1">
      <alignment vertical="center"/>
    </xf>
    <xf numFmtId="41" fontId="34" fillId="0" borderId="0" xfId="1" applyNumberFormat="1" applyFont="1" applyFill="1" applyBorder="1" applyAlignment="1">
      <alignment vertical="center"/>
    </xf>
    <xf numFmtId="41" fontId="34" fillId="0" borderId="3" xfId="1" applyNumberFormat="1" applyFont="1" applyFill="1" applyBorder="1" applyAlignment="1">
      <alignment vertical="center"/>
    </xf>
    <xf numFmtId="187" fontId="34" fillId="0" borderId="28" xfId="1" applyNumberFormat="1" applyFont="1" applyFill="1" applyBorder="1" applyAlignment="1">
      <alignment vertical="center"/>
    </xf>
    <xf numFmtId="187" fontId="34" fillId="0" borderId="45" xfId="1" applyNumberFormat="1" applyFont="1" applyFill="1" applyBorder="1" applyAlignment="1">
      <alignment vertical="center"/>
    </xf>
    <xf numFmtId="38" fontId="34" fillId="0" borderId="30" xfId="1" applyFont="1" applyFill="1" applyBorder="1" applyAlignment="1">
      <alignment vertical="center"/>
    </xf>
    <xf numFmtId="38" fontId="34" fillId="0" borderId="56" xfId="1" applyFont="1" applyFill="1" applyBorder="1" applyAlignment="1">
      <alignment vertical="center"/>
    </xf>
    <xf numFmtId="38" fontId="34" fillId="0" borderId="0" xfId="1" applyFont="1" applyFill="1" applyBorder="1" applyAlignment="1">
      <alignment vertical="center"/>
    </xf>
    <xf numFmtId="38" fontId="34" fillId="0" borderId="3" xfId="1" applyFont="1" applyFill="1" applyBorder="1" applyAlignment="1">
      <alignment vertical="center"/>
    </xf>
    <xf numFmtId="49" fontId="35" fillId="0" borderId="0" xfId="5" applyNumberFormat="1" applyFont="1" applyAlignment="1">
      <alignment horizontal="right" vertical="center"/>
    </xf>
    <xf numFmtId="0" fontId="35" fillId="0" borderId="0" xfId="5" applyFont="1" applyAlignment="1">
      <alignment vertical="center"/>
    </xf>
    <xf numFmtId="0" fontId="35" fillId="0" borderId="0" xfId="5" applyFont="1" applyAlignment="1">
      <alignment horizontal="right"/>
    </xf>
    <xf numFmtId="0" fontId="35" fillId="0" borderId="0" xfId="5" applyFont="1"/>
    <xf numFmtId="0" fontId="35" fillId="0" borderId="0" xfId="5" applyFont="1" applyAlignment="1">
      <alignment vertical="center" shrinkToFit="1"/>
    </xf>
  </cellXfs>
  <cellStyles count="7">
    <cellStyle name="パーセント" xfId="2" builtinId="5"/>
    <cellStyle name="ハイパーリンク" xfId="5" builtinId="8"/>
    <cellStyle name="桁区切り" xfId="1" builtinId="6"/>
    <cellStyle name="標準" xfId="0" builtinId="0"/>
    <cellStyle name="標準 2" xfId="6"/>
    <cellStyle name="標準_02 人口及び世帯" xfId="4"/>
    <cellStyle name="標準_Sheet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ja-JP" sz="1800" b="1">
                <a:effectLst/>
              </a:rPr>
              <a:t>昭和</a:t>
            </a:r>
            <a:r>
              <a:rPr lang="en-US" altLang="ja-JP" sz="1800" b="1">
                <a:effectLst/>
              </a:rPr>
              <a:t>25</a:t>
            </a:r>
            <a:r>
              <a:rPr lang="ja-JP" altLang="ja-JP" sz="1800" b="1">
                <a:effectLst/>
              </a:rPr>
              <a:t>年の世帯数についてはデータなし。</a:t>
            </a:r>
            <a:endParaRPr lang="ja-JP" altLang="ja-JP" sz="1000">
              <a:effectLst/>
            </a:endParaRPr>
          </a:p>
        </c:rich>
      </c:tx>
      <c:layout>
        <c:manualLayout>
          <c:xMode val="edge"/>
          <c:yMode val="edge"/>
          <c:x val="9.848164304103571E-2"/>
          <c:y val="0.9164282962923150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961050439449876E-2"/>
          <c:y val="3.7670402121236554E-2"/>
          <c:w val="0.87912331097992724"/>
          <c:h val="0.7870979011582596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'[2]4グラフ'!$N$5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'[2]4グラフ'!$L$6:$L$25</c:f>
              <c:strCache>
                <c:ptCount val="20"/>
                <c:pt idx="0">
                  <c:v>T9年</c:v>
                </c:pt>
                <c:pt idx="1">
                  <c:v>14年</c:v>
                </c:pt>
                <c:pt idx="2">
                  <c:v>S5年</c:v>
                </c:pt>
                <c:pt idx="3">
                  <c:v>10年</c:v>
                </c:pt>
                <c:pt idx="4">
                  <c:v>15年</c:v>
                </c:pt>
                <c:pt idx="5">
                  <c:v>25年</c:v>
                </c:pt>
                <c:pt idx="6">
                  <c:v>30年</c:v>
                </c:pt>
                <c:pt idx="7">
                  <c:v>35年</c:v>
                </c:pt>
                <c:pt idx="8">
                  <c:v>40年</c:v>
                </c:pt>
                <c:pt idx="9">
                  <c:v>45年</c:v>
                </c:pt>
                <c:pt idx="10">
                  <c:v>50年</c:v>
                </c:pt>
                <c:pt idx="11">
                  <c:v>55年</c:v>
                </c:pt>
                <c:pt idx="12">
                  <c:v>60年</c:v>
                </c:pt>
                <c:pt idx="13">
                  <c:v>H2年</c:v>
                </c:pt>
                <c:pt idx="14">
                  <c:v>7年</c:v>
                </c:pt>
                <c:pt idx="15">
                  <c:v>12年</c:v>
                </c:pt>
                <c:pt idx="16">
                  <c:v>17年</c:v>
                </c:pt>
                <c:pt idx="17">
                  <c:v>22年</c:v>
                </c:pt>
                <c:pt idx="18">
                  <c:v>27年</c:v>
                </c:pt>
                <c:pt idx="19">
                  <c:v>R２年</c:v>
                </c:pt>
              </c:strCache>
            </c:strRef>
          </c:cat>
          <c:val>
            <c:numRef>
              <c:f>'[2]4グラフ'!$N$6:$N$25</c:f>
              <c:numCache>
                <c:formatCode>General</c:formatCode>
                <c:ptCount val="20"/>
                <c:pt idx="0">
                  <c:v>7862</c:v>
                </c:pt>
                <c:pt idx="1">
                  <c:v>7559</c:v>
                </c:pt>
                <c:pt idx="2">
                  <c:v>7488</c:v>
                </c:pt>
                <c:pt idx="3">
                  <c:v>7909</c:v>
                </c:pt>
                <c:pt idx="4">
                  <c:v>7513</c:v>
                </c:pt>
                <c:pt idx="5">
                  <c:v>7615</c:v>
                </c:pt>
                <c:pt idx="6">
                  <c:v>8893</c:v>
                </c:pt>
                <c:pt idx="7">
                  <c:v>9366</c:v>
                </c:pt>
                <c:pt idx="8">
                  <c:v>9765</c:v>
                </c:pt>
                <c:pt idx="9">
                  <c:v>10254</c:v>
                </c:pt>
                <c:pt idx="10">
                  <c:v>11855</c:v>
                </c:pt>
                <c:pt idx="11">
                  <c:v>13032</c:v>
                </c:pt>
                <c:pt idx="12">
                  <c:v>14133</c:v>
                </c:pt>
                <c:pt idx="13">
                  <c:v>15118</c:v>
                </c:pt>
                <c:pt idx="14">
                  <c:v>16266</c:v>
                </c:pt>
                <c:pt idx="15">
                  <c:v>17953</c:v>
                </c:pt>
                <c:pt idx="16">
                  <c:v>18525</c:v>
                </c:pt>
                <c:pt idx="17">
                  <c:v>18913</c:v>
                </c:pt>
                <c:pt idx="18">
                  <c:v>19481</c:v>
                </c:pt>
                <c:pt idx="19">
                  <c:v>20242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A1-493C-82C1-C26FC5B9EC37}"/>
            </c:ext>
          </c:extLst>
        </c:ser>
        <c:ser>
          <c:idx val="3"/>
          <c:order val="1"/>
          <c:tx>
            <c:strRef>
              <c:f>'[2]4グラフ'!$O$5</c:f>
              <c:strCache>
                <c:ptCount val="1"/>
                <c:pt idx="0">
                  <c:v>女</c:v>
                </c:pt>
              </c:strCache>
            </c:strRef>
          </c:tx>
          <c:spPr>
            <a:pattFill prst="wdUpDiag">
              <a:fgClr>
                <a:srgbClr val="0000FF"/>
              </a:fgClr>
              <a:bgClr>
                <a:srgbClr val="FFFFFF"/>
              </a:bgClr>
            </a:patt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'[2]4グラフ'!$L$6:$L$25</c:f>
              <c:strCache>
                <c:ptCount val="20"/>
                <c:pt idx="0">
                  <c:v>T9年</c:v>
                </c:pt>
                <c:pt idx="1">
                  <c:v>14年</c:v>
                </c:pt>
                <c:pt idx="2">
                  <c:v>S5年</c:v>
                </c:pt>
                <c:pt idx="3">
                  <c:v>10年</c:v>
                </c:pt>
                <c:pt idx="4">
                  <c:v>15年</c:v>
                </c:pt>
                <c:pt idx="5">
                  <c:v>25年</c:v>
                </c:pt>
                <c:pt idx="6">
                  <c:v>30年</c:v>
                </c:pt>
                <c:pt idx="7">
                  <c:v>35年</c:v>
                </c:pt>
                <c:pt idx="8">
                  <c:v>40年</c:v>
                </c:pt>
                <c:pt idx="9">
                  <c:v>45年</c:v>
                </c:pt>
                <c:pt idx="10">
                  <c:v>50年</c:v>
                </c:pt>
                <c:pt idx="11">
                  <c:v>55年</c:v>
                </c:pt>
                <c:pt idx="12">
                  <c:v>60年</c:v>
                </c:pt>
                <c:pt idx="13">
                  <c:v>H2年</c:v>
                </c:pt>
                <c:pt idx="14">
                  <c:v>7年</c:v>
                </c:pt>
                <c:pt idx="15">
                  <c:v>12年</c:v>
                </c:pt>
                <c:pt idx="16">
                  <c:v>17年</c:v>
                </c:pt>
                <c:pt idx="17">
                  <c:v>22年</c:v>
                </c:pt>
                <c:pt idx="18">
                  <c:v>27年</c:v>
                </c:pt>
                <c:pt idx="19">
                  <c:v>R２年</c:v>
                </c:pt>
              </c:strCache>
            </c:strRef>
          </c:cat>
          <c:val>
            <c:numRef>
              <c:f>'[2]4グラフ'!$O$6:$O$25</c:f>
              <c:numCache>
                <c:formatCode>General</c:formatCode>
                <c:ptCount val="20"/>
                <c:pt idx="0">
                  <c:v>8295</c:v>
                </c:pt>
                <c:pt idx="1">
                  <c:v>7901</c:v>
                </c:pt>
                <c:pt idx="2">
                  <c:v>8347</c:v>
                </c:pt>
                <c:pt idx="3">
                  <c:v>8496</c:v>
                </c:pt>
                <c:pt idx="4">
                  <c:v>8370</c:v>
                </c:pt>
                <c:pt idx="5">
                  <c:v>8959</c:v>
                </c:pt>
                <c:pt idx="6">
                  <c:v>9909</c:v>
                </c:pt>
                <c:pt idx="7">
                  <c:v>10331</c:v>
                </c:pt>
                <c:pt idx="8">
                  <c:v>10772</c:v>
                </c:pt>
                <c:pt idx="9">
                  <c:v>11156</c:v>
                </c:pt>
                <c:pt idx="10">
                  <c:v>12377</c:v>
                </c:pt>
                <c:pt idx="11">
                  <c:v>13484</c:v>
                </c:pt>
                <c:pt idx="12">
                  <c:v>14403</c:v>
                </c:pt>
                <c:pt idx="13">
                  <c:v>15562</c:v>
                </c:pt>
                <c:pt idx="14">
                  <c:v>16646</c:v>
                </c:pt>
                <c:pt idx="15">
                  <c:v>18162</c:v>
                </c:pt>
                <c:pt idx="16">
                  <c:v>18781</c:v>
                </c:pt>
                <c:pt idx="17">
                  <c:v>19287</c:v>
                </c:pt>
                <c:pt idx="18">
                  <c:v>20023</c:v>
                </c:pt>
                <c:pt idx="19">
                  <c:v>20964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A1-493C-82C1-C26FC5B9E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7565760"/>
        <c:axId val="197558704"/>
      </c:barChart>
      <c:lineChart>
        <c:grouping val="standard"/>
        <c:varyColors val="0"/>
        <c:ser>
          <c:idx val="4"/>
          <c:order val="2"/>
          <c:tx>
            <c:strRef>
              <c:f>'[2]4グラフ'!$P$5</c:f>
              <c:strCache>
                <c:ptCount val="1"/>
                <c:pt idx="0">
                  <c:v>世帯数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'[2]4グラフ'!$A$6:$A$24</c:f>
              <c:strCache>
                <c:ptCount val="19"/>
                <c:pt idx="0">
                  <c:v>大正</c:v>
                </c:pt>
                <c:pt idx="1">
                  <c:v>大正</c:v>
                </c:pt>
                <c:pt idx="2">
                  <c:v>昭和</c:v>
                </c:pt>
                <c:pt idx="3">
                  <c:v> 〃  </c:v>
                </c:pt>
                <c:pt idx="4">
                  <c:v> 〃  </c:v>
                </c:pt>
                <c:pt idx="5">
                  <c:v> 〃  </c:v>
                </c:pt>
                <c:pt idx="6">
                  <c:v> 〃  </c:v>
                </c:pt>
                <c:pt idx="7">
                  <c:v> 〃  </c:v>
                </c:pt>
                <c:pt idx="8">
                  <c:v> 〃  </c:v>
                </c:pt>
                <c:pt idx="9">
                  <c:v> 〃  </c:v>
                </c:pt>
                <c:pt idx="10">
                  <c:v> 〃  </c:v>
                </c:pt>
                <c:pt idx="11">
                  <c:v> 〃  </c:v>
                </c:pt>
                <c:pt idx="12">
                  <c:v> 〃  </c:v>
                </c:pt>
                <c:pt idx="13">
                  <c:v>平成</c:v>
                </c:pt>
                <c:pt idx="14">
                  <c:v> 〃  </c:v>
                </c:pt>
                <c:pt idx="15">
                  <c:v> 〃  </c:v>
                </c:pt>
                <c:pt idx="16">
                  <c:v> 〃  </c:v>
                </c:pt>
                <c:pt idx="17">
                  <c:v> 〃  </c:v>
                </c:pt>
                <c:pt idx="18">
                  <c:v> 〃  </c:v>
                </c:pt>
              </c:strCache>
            </c:strRef>
          </c:cat>
          <c:val>
            <c:numRef>
              <c:f>'[2]4グラフ'!$P$6:$P$25</c:f>
              <c:numCache>
                <c:formatCode>General</c:formatCode>
                <c:ptCount val="20"/>
                <c:pt idx="0">
                  <c:v>3301</c:v>
                </c:pt>
                <c:pt idx="1">
                  <c:v>3297</c:v>
                </c:pt>
                <c:pt idx="2">
                  <c:v>3353</c:v>
                </c:pt>
                <c:pt idx="3">
                  <c:v>3451</c:v>
                </c:pt>
                <c:pt idx="4">
                  <c:v>3360</c:v>
                </c:pt>
                <c:pt idx="5">
                  <c:v>0</c:v>
                </c:pt>
                <c:pt idx="6">
                  <c:v>3744</c:v>
                </c:pt>
                <c:pt idx="7">
                  <c:v>3780</c:v>
                </c:pt>
                <c:pt idx="8">
                  <c:v>3893</c:v>
                </c:pt>
                <c:pt idx="9">
                  <c:v>4302</c:v>
                </c:pt>
                <c:pt idx="10">
                  <c:v>5185</c:v>
                </c:pt>
                <c:pt idx="11">
                  <c:v>6073</c:v>
                </c:pt>
                <c:pt idx="12">
                  <c:v>6890</c:v>
                </c:pt>
                <c:pt idx="13">
                  <c:v>8045</c:v>
                </c:pt>
                <c:pt idx="14">
                  <c:v>8965</c:v>
                </c:pt>
                <c:pt idx="15">
                  <c:v>10699</c:v>
                </c:pt>
                <c:pt idx="16">
                  <c:v>11803</c:v>
                </c:pt>
                <c:pt idx="17">
                  <c:v>12422</c:v>
                </c:pt>
                <c:pt idx="18">
                  <c:v>13658</c:v>
                </c:pt>
                <c:pt idx="19">
                  <c:v>15672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4A1-493C-82C1-C26FC5B9E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560272"/>
        <c:axId val="197561840"/>
      </c:lineChart>
      <c:catAx>
        <c:axId val="197565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755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7558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7565760"/>
        <c:crosses val="autoZero"/>
        <c:crossBetween val="between"/>
      </c:valAx>
      <c:catAx>
        <c:axId val="197560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7561840"/>
        <c:crosses val="autoZero"/>
        <c:auto val="1"/>
        <c:lblAlgn val="ctr"/>
        <c:lblOffset val="100"/>
        <c:noMultiLvlLbl val="0"/>
      </c:catAx>
      <c:valAx>
        <c:axId val="197561840"/>
        <c:scaling>
          <c:orientation val="minMax"/>
          <c:max val="160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7560272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20182094081963"/>
          <c:y val="0.88772845953002766"/>
          <c:w val="0.27162367223065365"/>
          <c:h val="8.877284595300316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字別人口密度（人</a:t>
            </a: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/</a:t>
            </a:r>
            <a:r>
              <a:rPr lang="es-BO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K㎡</a:t>
            </a:r>
            <a:r>
              <a:rPr lang="ja-JP" altLang="es-BO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）</a:t>
            </a:r>
          </a:p>
        </c:rich>
      </c:tx>
      <c:layout>
        <c:manualLayout>
          <c:xMode val="edge"/>
          <c:yMode val="edge"/>
          <c:x val="0.37136934966462654"/>
          <c:y val="3.43008257469075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43691888489727E-2"/>
          <c:y val="0.1057935810000557"/>
          <c:w val="0.87063036156755569"/>
          <c:h val="0.619648117286041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'7'!$AI$6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'7'!$AH$7:$AH$28</c:f>
              <c:numCache>
                <c:formatCode>0.00_);[Red]\(0.00\)</c:formatCode>
                <c:ptCount val="22"/>
              </c:numCache>
            </c:numRef>
          </c:cat>
          <c:val>
            <c:numRef>
              <c:f>'7'!$AI$7:$AI$28</c:f>
              <c:numCache>
                <c:formatCode>#,##0_);[Red]\(#,##0\)</c:formatCode>
                <c:ptCount val="2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84-4BB4-A031-9BC3DACCE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58312"/>
        <c:axId val="197559096"/>
      </c:barChart>
      <c:catAx>
        <c:axId val="197558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大字名</a:t>
                </a:r>
              </a:p>
            </c:rich>
          </c:tx>
          <c:layout>
            <c:manualLayout>
              <c:xMode val="edge"/>
              <c:yMode val="edge"/>
              <c:x val="0.49792534266550031"/>
              <c:y val="0.9287609829627721"/>
            </c:manualLayout>
          </c:layout>
          <c:overlay val="0"/>
          <c:spPr>
            <a:noFill/>
            <a:ln w="25400">
              <a:noFill/>
            </a:ln>
          </c:spPr>
        </c:title>
        <c:numFmt formatCode="@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wordArtVertRtl"/>
          <a:lstStyle/>
          <a:p>
            <a:pPr>
              <a:defRPr sz="15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7559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7559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7558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字別人口密度（人</a:t>
            </a: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/</a:t>
            </a:r>
            <a:r>
              <a:rPr lang="es-BO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K㎡</a:t>
            </a:r>
            <a:r>
              <a:rPr lang="ja-JP" altLang="es-BO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）</a:t>
            </a:r>
          </a:p>
        </c:rich>
      </c:tx>
      <c:layout>
        <c:manualLayout>
          <c:xMode val="edge"/>
          <c:yMode val="edge"/>
          <c:x val="0.37136933145900697"/>
          <c:y val="3.43008257469075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80880121396048"/>
          <c:y val="0.13108163013042776"/>
          <c:w val="0.8437025796661608"/>
          <c:h val="0.511218357508664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'[3]【1226・0108企画チェックOK】7（掲載OK）'!$AE$6</c:f>
              <c:strCache>
                <c:ptCount val="1"/>
                <c:pt idx="0">
                  <c:v>人口密度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'[3]【1226・0108企画チェックOK】7（掲載OK）'!$AD$7:$AD$28</c:f>
              <c:strCache>
                <c:ptCount val="22"/>
                <c:pt idx="0">
                  <c:v>喜名</c:v>
                </c:pt>
                <c:pt idx="1">
                  <c:v>親志</c:v>
                </c:pt>
                <c:pt idx="2">
                  <c:v>座喜味</c:v>
                </c:pt>
                <c:pt idx="3">
                  <c:v>伊良皆</c:v>
                </c:pt>
                <c:pt idx="4">
                  <c:v>上地</c:v>
                </c:pt>
                <c:pt idx="5">
                  <c:v>波平</c:v>
                </c:pt>
                <c:pt idx="6">
                  <c:v>都屋</c:v>
                </c:pt>
                <c:pt idx="7">
                  <c:v>高志保</c:v>
                </c:pt>
                <c:pt idx="8">
                  <c:v>渡慶次</c:v>
                </c:pt>
                <c:pt idx="9">
                  <c:v>儀間</c:v>
                </c:pt>
                <c:pt idx="10">
                  <c:v>宇座</c:v>
                </c:pt>
                <c:pt idx="11">
                  <c:v>瀬名波</c:v>
                </c:pt>
                <c:pt idx="12">
                  <c:v>長浜</c:v>
                </c:pt>
                <c:pt idx="13">
                  <c:v>楚辺</c:v>
                </c:pt>
                <c:pt idx="14">
                  <c:v>渡具知</c:v>
                </c:pt>
                <c:pt idx="15">
                  <c:v>比謝</c:v>
                </c:pt>
                <c:pt idx="16">
                  <c:v>大湾</c:v>
                </c:pt>
                <c:pt idx="17">
                  <c:v>古堅</c:v>
                </c:pt>
                <c:pt idx="18">
                  <c:v>大木</c:v>
                </c:pt>
                <c:pt idx="19">
                  <c:v>比謝矼</c:v>
                </c:pt>
                <c:pt idx="20">
                  <c:v>牧原</c:v>
                </c:pt>
                <c:pt idx="21">
                  <c:v>長田</c:v>
                </c:pt>
              </c:strCache>
            </c:strRef>
          </c:cat>
          <c:val>
            <c:numRef>
              <c:f>'[3]【1226・0108企画チェックOK】7（掲載OK）'!$AE$7:$AE$28</c:f>
              <c:numCache>
                <c:formatCode>General</c:formatCode>
                <c:ptCount val="22"/>
                <c:pt idx="0">
                  <c:v>652.85395084298193</c:v>
                </c:pt>
                <c:pt idx="2">
                  <c:v>684.11477170601256</c:v>
                </c:pt>
                <c:pt idx="3">
                  <c:v>1278.2336129805476</c:v>
                </c:pt>
                <c:pt idx="4">
                  <c:v>2654.6566961250846</c:v>
                </c:pt>
                <c:pt idx="5">
                  <c:v>1807.0336556641994</c:v>
                </c:pt>
                <c:pt idx="6">
                  <c:v>3278.6477752920705</c:v>
                </c:pt>
                <c:pt idx="7">
                  <c:v>1962.9451064122875</c:v>
                </c:pt>
                <c:pt idx="8">
                  <c:v>1399.887408519422</c:v>
                </c:pt>
                <c:pt idx="9">
                  <c:v>456.19834710743805</c:v>
                </c:pt>
                <c:pt idx="10">
                  <c:v>245.96464258262876</c:v>
                </c:pt>
                <c:pt idx="11">
                  <c:v>1258.9710332900993</c:v>
                </c:pt>
                <c:pt idx="12">
                  <c:v>996.61642571516461</c:v>
                </c:pt>
                <c:pt idx="13">
                  <c:v>1638.1731802892116</c:v>
                </c:pt>
                <c:pt idx="14">
                  <c:v>1145.3013278855976</c:v>
                </c:pt>
                <c:pt idx="15">
                  <c:v>3281.0176771848669</c:v>
                </c:pt>
                <c:pt idx="16">
                  <c:v>2096.244613174636</c:v>
                </c:pt>
                <c:pt idx="17">
                  <c:v>2800.9308229320918</c:v>
                </c:pt>
                <c:pt idx="18">
                  <c:v>2802.3006955591222</c:v>
                </c:pt>
                <c:pt idx="19">
                  <c:v>1666.6666666666665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B3-474F-9979-C0FFBFBF7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59488"/>
        <c:axId val="197559880"/>
      </c:barChart>
      <c:catAx>
        <c:axId val="19755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大字名</a:t>
                </a:r>
              </a:p>
            </c:rich>
          </c:tx>
          <c:layout>
            <c:manualLayout>
              <c:xMode val="edge"/>
              <c:yMode val="edge"/>
              <c:x val="0.49792531476155932"/>
              <c:y val="0.9287609829627721"/>
            </c:manualLayout>
          </c:layout>
          <c:overlay val="0"/>
          <c:spPr>
            <a:noFill/>
            <a:ln w="25400">
              <a:noFill/>
            </a:ln>
          </c:spPr>
        </c:title>
        <c:numFmt formatCode="@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wordArtVertRtl"/>
          <a:lstStyle/>
          <a:p>
            <a:pPr>
              <a:defRPr sz="15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7559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7559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7559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7</xdr:col>
      <xdr:colOff>847725</xdr:colOff>
      <xdr:row>2</xdr:row>
      <xdr:rowOff>85725</xdr:rowOff>
    </xdr:to>
    <xdr:grpSp>
      <xdr:nvGrpSpPr>
        <xdr:cNvPr id="2" name="Group 1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pSpPr>
          <a:grpSpLocks/>
        </xdr:cNvGrpSpPr>
      </xdr:nvGrpSpPr>
      <xdr:grpSpPr bwMode="auto">
        <a:xfrm>
          <a:off x="0" y="9525"/>
          <a:ext cx="6915150" cy="447675"/>
          <a:chOff x="2032" y="1860"/>
          <a:chExt cx="8876" cy="662"/>
        </a:xfrm>
      </xdr:grpSpPr>
      <xdr:sp macro="" textlink="">
        <xdr:nvSpPr>
          <xdr:cNvPr id="3" name="Text Box 18">
            <a:extLst>
              <a:ext uri="{FF2B5EF4-FFF2-40B4-BE49-F238E27FC236}">
                <a16:creationId xmlns="" xmlns:a16="http://schemas.microsoft.com/office/drawing/2014/main" id="{00000000-0008-0000-00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18" y="1902"/>
            <a:ext cx="8742" cy="535"/>
          </a:xfrm>
          <a:prstGeom prst="rect">
            <a:avLst/>
          </a:prstGeom>
          <a:solidFill>
            <a:srgbClr val="CCFFCC"/>
          </a:solidFill>
          <a:ln w="38100">
            <a:solidFill>
              <a:srgbClr val="333399"/>
            </a:solidFill>
            <a:miter lim="800000"/>
            <a:headEnd/>
            <a:tailEnd/>
          </a:ln>
        </xdr:spPr>
        <xdr:txBody>
          <a:bodyPr vertOverflow="clip" wrap="square" lIns="74295" tIns="8890" rIns="74295" bIns="8890" anchor="ctr" upright="1"/>
          <a:lstStyle/>
          <a:p>
            <a:pPr algn="ctr" rtl="1">
              <a:defRPr sz="1000"/>
            </a:pPr>
            <a:r>
              <a:rPr lang="ja-JP" altLang="en-US" sz="2000" b="1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２　人口及び世帯</a:t>
            </a:r>
            <a:endParaRPr lang="ja-JP" altLang="en-US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ctr" rtl="1">
              <a:defRPr sz="1000"/>
            </a:pPr>
            <a:endParaRPr lang="ja-JP" altLang="en-US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4" name="Rectangle 19">
            <a:extLst>
              <a:ext uri="{FF2B5EF4-FFF2-40B4-BE49-F238E27FC236}">
                <a16:creationId xmlns="" xmlns:a16="http://schemas.microsoft.com/office/drawing/2014/main" id="{00000000-0008-0000-00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10726" y="1860"/>
            <a:ext cx="182" cy="658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" name="Rectangle 20">
            <a:extLst>
              <a:ext uri="{FF2B5EF4-FFF2-40B4-BE49-F238E27FC236}">
                <a16:creationId xmlns=""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2032" y="1864"/>
            <a:ext cx="182" cy="658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sp>
    </xdr:grpSp>
    <xdr:clientData/>
  </xdr:twoCellAnchor>
  <xdr:twoCellAnchor editAs="oneCell">
    <xdr:from>
      <xdr:col>0</xdr:col>
      <xdr:colOff>0</xdr:colOff>
      <xdr:row>20</xdr:row>
      <xdr:rowOff>57150</xdr:rowOff>
    </xdr:from>
    <xdr:to>
      <xdr:col>8</xdr:col>
      <xdr:colOff>28575</xdr:colOff>
      <xdr:row>58</xdr:row>
      <xdr:rowOff>142875</xdr:rowOff>
    </xdr:to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62775" cy="587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428625</xdr:colOff>
      <xdr:row>29</xdr:row>
      <xdr:rowOff>142875</xdr:rowOff>
    </xdr:from>
    <xdr:to>
      <xdr:col>8</xdr:col>
      <xdr:colOff>866775</xdr:colOff>
      <xdr:row>43</xdr:row>
      <xdr:rowOff>152399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43400" y="7562850"/>
          <a:ext cx="2724150" cy="2943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6</xdr:row>
      <xdr:rowOff>19050</xdr:rowOff>
    </xdr:from>
    <xdr:to>
      <xdr:col>1</xdr:col>
      <xdr:colOff>9525</xdr:colOff>
      <xdr:row>9</xdr:row>
      <xdr:rowOff>9525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28575" y="1066800"/>
          <a:ext cx="676275" cy="781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20</xdr:row>
      <xdr:rowOff>0</xdr:rowOff>
    </xdr:to>
    <xdr:sp macro="" textlink="">
      <xdr:nvSpPr>
        <xdr:cNvPr id="3" name="Lin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0" y="4733925"/>
          <a:ext cx="695325" cy="790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32</xdr:row>
      <xdr:rowOff>0</xdr:rowOff>
    </xdr:to>
    <xdr:sp macro="" textlink="">
      <xdr:nvSpPr>
        <xdr:cNvPr id="4" name="Line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0" y="8477250"/>
          <a:ext cx="695325" cy="790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255</xdr:col>
      <xdr:colOff>685800</xdr:colOff>
      <xdr:row>4022</xdr:row>
      <xdr:rowOff>19050</xdr:rowOff>
    </xdr:from>
    <xdr:to>
      <xdr:col>255</xdr:col>
      <xdr:colOff>714375</xdr:colOff>
      <xdr:row>4027</xdr:row>
      <xdr:rowOff>0</xdr:rowOff>
    </xdr:to>
    <xdr:sp macro="" textlink="">
      <xdr:nvSpPr>
        <xdr:cNvPr id="5" name="テキスト 6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193071750" y="618677325"/>
          <a:ext cx="28575" cy="7429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200" b="0" i="0" strike="noStrike">
              <a:solidFill>
                <a:srgbClr val="000000"/>
              </a:solidFill>
              <a:latin typeface="FA 明朝"/>
            </a:rPr>
            <a:t>　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2</xdr:col>
      <xdr:colOff>9525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809625" y="495300"/>
          <a:ext cx="714375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17</xdr:row>
      <xdr:rowOff>0</xdr:rowOff>
    </xdr:from>
    <xdr:to>
      <xdr:col>2</xdr:col>
      <xdr:colOff>9525</xdr:colOff>
      <xdr:row>19</xdr:row>
      <xdr:rowOff>0</xdr:rowOff>
    </xdr:to>
    <xdr:sp macro="" textlink="">
      <xdr:nvSpPr>
        <xdr:cNvPr id="3" name="Line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809625" y="3886200"/>
          <a:ext cx="714375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31</xdr:row>
      <xdr:rowOff>0</xdr:rowOff>
    </xdr:from>
    <xdr:to>
      <xdr:col>2</xdr:col>
      <xdr:colOff>9525</xdr:colOff>
      <xdr:row>33</xdr:row>
      <xdr:rowOff>0</xdr:rowOff>
    </xdr:to>
    <xdr:sp macro="" textlink="">
      <xdr:nvSpPr>
        <xdr:cNvPr id="4" name="Line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809625" y="7277100"/>
          <a:ext cx="714375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2</xdr:col>
      <xdr:colOff>9525</xdr:colOff>
      <xdr:row>12</xdr:row>
      <xdr:rowOff>0</xdr:rowOff>
    </xdr:to>
    <xdr:sp macro="" textlink="">
      <xdr:nvSpPr>
        <xdr:cNvPr id="5" name="Line 1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809625" y="2162175"/>
          <a:ext cx="714375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26</xdr:row>
      <xdr:rowOff>0</xdr:rowOff>
    </xdr:to>
    <xdr:sp macro="" textlink="">
      <xdr:nvSpPr>
        <xdr:cNvPr id="6" name="Line 1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809625" y="5553075"/>
          <a:ext cx="714375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7" name="Line 1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809625" y="8943975"/>
          <a:ext cx="714375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26</xdr:row>
      <xdr:rowOff>123825</xdr:rowOff>
    </xdr:from>
    <xdr:to>
      <xdr:col>3</xdr:col>
      <xdr:colOff>47625</xdr:colOff>
      <xdr:row>29</xdr:row>
      <xdr:rowOff>38100</xdr:rowOff>
    </xdr:to>
    <xdr:sp macro="" textlink="">
      <xdr:nvSpPr>
        <xdr:cNvPr id="2" name="テキスト ボックス 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85775" y="5257800"/>
          <a:ext cx="42862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人</a:t>
          </a:r>
        </a:p>
      </xdr:txBody>
    </xdr:sp>
    <xdr:clientData/>
  </xdr:twoCellAnchor>
  <xdr:twoCellAnchor>
    <xdr:from>
      <xdr:col>10</xdr:col>
      <xdr:colOff>190501</xdr:colOff>
      <xdr:row>26</xdr:row>
      <xdr:rowOff>114300</xdr:rowOff>
    </xdr:from>
    <xdr:to>
      <xdr:col>10</xdr:col>
      <xdr:colOff>704851</xdr:colOff>
      <xdr:row>29</xdr:row>
      <xdr:rowOff>28575</xdr:rowOff>
    </xdr:to>
    <xdr:sp macro="" textlink="">
      <xdr:nvSpPr>
        <xdr:cNvPr id="3" name="テキスト ボックス 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7124701" y="5248275"/>
          <a:ext cx="514350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世帯</a:t>
          </a:r>
        </a:p>
      </xdr:txBody>
    </xdr:sp>
    <xdr:clientData/>
  </xdr:twoCellAnchor>
  <xdr:twoCellAnchor>
    <xdr:from>
      <xdr:col>0</xdr:col>
      <xdr:colOff>133350</xdr:colOff>
      <xdr:row>28</xdr:row>
      <xdr:rowOff>19050</xdr:rowOff>
    </xdr:from>
    <xdr:to>
      <xdr:col>10</xdr:col>
      <xdr:colOff>752476</xdr:colOff>
      <xdr:row>57</xdr:row>
      <xdr:rowOff>133350</xdr:rowOff>
    </xdr:to>
    <xdr:graphicFrame macro="">
      <xdr:nvGraphicFramePr>
        <xdr:cNvPr id="4" name="Chart 1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>
          <a:spLocks noChangeShapeType="1"/>
        </xdr:cNvSpPr>
      </xdr:nvSpPr>
      <xdr:spPr bwMode="auto">
        <a:xfrm>
          <a:off x="9525" y="628650"/>
          <a:ext cx="97155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300404</xdr:colOff>
      <xdr:row>73</xdr:row>
      <xdr:rowOff>184639</xdr:rowOff>
    </xdr:from>
    <xdr:to>
      <xdr:col>23</xdr:col>
      <xdr:colOff>0</xdr:colOff>
      <xdr:row>93</xdr:row>
      <xdr:rowOff>156064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4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>
          <a:spLocks noChangeShapeType="1"/>
        </xdr:cNvSpPr>
      </xdr:nvSpPr>
      <xdr:spPr bwMode="auto">
        <a:xfrm>
          <a:off x="9525" y="628650"/>
          <a:ext cx="97155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304800</xdr:colOff>
      <xdr:row>73</xdr:row>
      <xdr:rowOff>180975</xdr:rowOff>
    </xdr:from>
    <xdr:to>
      <xdr:col>32</xdr:col>
      <xdr:colOff>257175</xdr:colOff>
      <xdr:row>93</xdr:row>
      <xdr:rowOff>152400</xdr:rowOff>
    </xdr:to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0</xdr:rowOff>
    </xdr:from>
    <xdr:to>
      <xdr:col>1</xdr:col>
      <xdr:colOff>485775</xdr:colOff>
      <xdr:row>3</xdr:row>
      <xdr:rowOff>161925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627645D0-0535-43D3-B665-18DB4790871D}"/>
            </a:ext>
          </a:extLst>
        </xdr:cNvPr>
        <xdr:cNvSpPr>
          <a:spLocks noChangeShapeType="1"/>
        </xdr:cNvSpPr>
      </xdr:nvSpPr>
      <xdr:spPr bwMode="auto">
        <a:xfrm>
          <a:off x="9525" y="514350"/>
          <a:ext cx="1323975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0</xdr:rowOff>
    </xdr:from>
    <xdr:to>
      <xdr:col>1</xdr:col>
      <xdr:colOff>485775</xdr:colOff>
      <xdr:row>3</xdr:row>
      <xdr:rowOff>161925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xmlns="" id="{791FD4F4-EDD0-465F-BA20-4DAE0ABBB16D}"/>
            </a:ext>
          </a:extLst>
        </xdr:cNvPr>
        <xdr:cNvSpPr>
          <a:spLocks noChangeShapeType="1"/>
        </xdr:cNvSpPr>
      </xdr:nvSpPr>
      <xdr:spPr bwMode="auto">
        <a:xfrm>
          <a:off x="9525" y="514350"/>
          <a:ext cx="1323975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78B5FE34-2DD4-457B-910C-E9A9F9027903}"/>
            </a:ext>
          </a:extLst>
        </xdr:cNvPr>
        <xdr:cNvSpPr>
          <a:spLocks noChangeShapeType="1"/>
        </xdr:cNvSpPr>
      </xdr:nvSpPr>
      <xdr:spPr bwMode="auto">
        <a:xfrm>
          <a:off x="771525" y="790575"/>
          <a:ext cx="723900" cy="1571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xmlns="" id="{61D337B2-1E9F-4A61-BA51-D211420FDE87}"/>
            </a:ext>
          </a:extLst>
        </xdr:cNvPr>
        <xdr:cNvSpPr>
          <a:spLocks noChangeShapeType="1"/>
        </xdr:cNvSpPr>
      </xdr:nvSpPr>
      <xdr:spPr bwMode="auto">
        <a:xfrm>
          <a:off x="771525" y="790575"/>
          <a:ext cx="723900" cy="1571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752475</xdr:colOff>
      <xdr:row>4</xdr:row>
      <xdr:rowOff>190500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xmlns="" id="{52ED2A10-5555-48DF-A451-536159236D1E}"/>
            </a:ext>
          </a:extLst>
        </xdr:cNvPr>
        <xdr:cNvSpPr>
          <a:spLocks noChangeShapeType="1"/>
        </xdr:cNvSpPr>
      </xdr:nvSpPr>
      <xdr:spPr bwMode="auto">
        <a:xfrm flipH="1" flipV="1">
          <a:off x="0" y="533400"/>
          <a:ext cx="752475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</xdr:row>
      <xdr:rowOff>0</xdr:rowOff>
    </xdr:from>
    <xdr:to>
      <xdr:col>1</xdr:col>
      <xdr:colOff>752475</xdr:colOff>
      <xdr:row>4</xdr:row>
      <xdr:rowOff>190500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EB496A02-D4F8-469B-8222-1DD873F26472}"/>
            </a:ext>
          </a:extLst>
        </xdr:cNvPr>
        <xdr:cNvSpPr>
          <a:spLocks noChangeShapeType="1"/>
        </xdr:cNvSpPr>
      </xdr:nvSpPr>
      <xdr:spPr bwMode="auto">
        <a:xfrm flipH="1" flipV="1">
          <a:off x="0" y="533400"/>
          <a:ext cx="752475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993401</xdr:colOff>
      <xdr:row>45</xdr:row>
      <xdr:rowOff>0</xdr:rowOff>
    </xdr:from>
    <xdr:to>
      <xdr:col>11</xdr:col>
      <xdr:colOff>993401</xdr:colOff>
      <xdr:row>45</xdr:row>
      <xdr:rowOff>0</xdr:rowOff>
    </xdr:to>
    <xdr:sp macro="" textlink="">
      <xdr:nvSpPr>
        <xdr:cNvPr id="2" name="テキスト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6937001" y="11725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endParaRPr lang="ja-JP" altLang="en-US" sz="1300" b="0" i="0" strike="noStrike">
            <a:solidFill>
              <a:srgbClr val="000000"/>
            </a:solidFill>
            <a:latin typeface="FA 明朝"/>
          </a:endParaRPr>
        </a:p>
        <a:p>
          <a:pPr algn="l" rtl="0">
            <a:defRPr sz="1000"/>
          </a:pPr>
          <a:endParaRPr lang="ja-JP" altLang="en-US" sz="1300" b="0" i="0" strike="noStrike">
            <a:solidFill>
              <a:srgbClr val="000000"/>
            </a:solidFill>
            <a:latin typeface="FA 明朝"/>
          </a:endParaRPr>
        </a:p>
        <a:p>
          <a:pPr algn="l" rtl="0">
            <a:defRPr sz="1000"/>
          </a:pPr>
          <a:endParaRPr lang="ja-JP" altLang="en-US" sz="1300" b="0" i="0" strike="noStrike">
            <a:solidFill>
              <a:srgbClr val="000000"/>
            </a:solidFill>
            <a:latin typeface="FA 明朝"/>
          </a:endParaRPr>
        </a:p>
        <a:p>
          <a:pPr algn="l" rtl="0">
            <a:defRPr sz="1000"/>
          </a:pPr>
          <a:endParaRPr lang="ja-JP" altLang="en-US" sz="1300" b="0" i="0" strike="noStrike">
            <a:solidFill>
              <a:srgbClr val="000000"/>
            </a:solidFill>
            <a:latin typeface="FA 明朝"/>
          </a:endParaRPr>
        </a:p>
        <a:p>
          <a:pPr algn="l" rtl="0">
            <a:defRPr sz="1000"/>
          </a:pPr>
          <a:endParaRPr lang="ja-JP" altLang="en-US" sz="1300" b="0" i="0" strike="noStrike">
            <a:solidFill>
              <a:srgbClr val="000000"/>
            </a:solidFill>
            <a:latin typeface="FA 明朝"/>
          </a:endParaRPr>
        </a:p>
        <a:p>
          <a:pPr algn="l" rtl="0">
            <a:defRPr sz="1000"/>
          </a:pPr>
          <a:endParaRPr lang="ja-JP" altLang="en-US" sz="1300" b="0" i="0" strike="noStrike">
            <a:solidFill>
              <a:srgbClr val="000000"/>
            </a:solidFill>
            <a:latin typeface="FA 明朝"/>
          </a:endParaRPr>
        </a:p>
        <a:p>
          <a:pPr algn="l" rtl="0">
            <a:defRPr sz="1000"/>
          </a:pPr>
          <a:r>
            <a:rPr lang="ja-JP" altLang="en-US" sz="1300" b="0" i="0" strike="noStrike">
              <a:solidFill>
                <a:srgbClr val="000000"/>
              </a:solidFill>
              <a:latin typeface="FA 明朝"/>
            </a:rPr>
            <a:t>　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857249</xdr:colOff>
      <xdr:row>0</xdr:row>
      <xdr:rowOff>257174</xdr:rowOff>
    </xdr:from>
    <xdr:to>
      <xdr:col>10</xdr:col>
      <xdr:colOff>2285</xdr:colOff>
      <xdr:row>61</xdr:row>
      <xdr:rowOff>28575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" y="257174"/>
          <a:ext cx="6507861" cy="98583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28575</xdr:rowOff>
    </xdr:from>
    <xdr:to>
      <xdr:col>3</xdr:col>
      <xdr:colOff>1895475</xdr:colOff>
      <xdr:row>2</xdr:row>
      <xdr:rowOff>409575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>
          <a:spLocks noChangeShapeType="1"/>
        </xdr:cNvSpPr>
      </xdr:nvSpPr>
      <xdr:spPr bwMode="auto">
        <a:xfrm>
          <a:off x="0" y="542925"/>
          <a:ext cx="2124075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&#20225;&#12288;&#12288;&#32113;\&#20225;&#30011;&#20998;&#26512;&#20418;\&#24066;&#27665;&#20849;&#36890;\H14&#24066;&#30010;&#26449;&#27665;&#25152;&#24471;\H14&#22577;&#21578;&#26360;\&#20998;&#37197;&#65288;&#20844;&#34920;&#12539;&#22577;&#21578;&#26360;&#65289;\&#20998;&#37197;&#32113;&#35336;&#34920;&#65288;&#20844;&#34920;&#29992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2304;&#9325;&#32113;&#35336;&#12305;/09&#35501;&#35895;&#26449;&#32113;&#35336;&#26360;/R5%20%20%20%20%20%20%20&#35501;&#35895;&#26449;&#32113;&#35336;&#26360;&#30330;&#21002;&#19968;&#20214;/03.&#21508;&#35506;&#20418;&#22238;&#31572;&#12487;&#12540;&#12479;/&#12487;&#12472;&#12479;&#12523;&#31038;&#20250;&#25512;&#36914;&#35506;/&#22269;&#21218;&#35519;&#26619;/1.&#20154;&#21475;&#21450;&#12403;&#19990;&#2411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0.100.98\&#20225;&#30011;&#36001;&#25919;&#35506;\&#32113;&#35336;\My%20Documents\09&#35501;&#35895;&#26449;&#32113;&#35336;&#26360;\H25&#12288;&#35501;&#35895;&#26449;&#32113;&#35336;&#26360;&#30330;&#21002;&#19968;&#20214;\&#21508;&#35506;&#12424;&#12426;&#25552;&#20986;&#12487;&#12540;&#12479;1205&#65374;\1&#38542;\&#20303;&#27665;&#24180;&#37329;&#35506;\&#20303;&#27665;&#20418;&#65288;&#24046;&#26367;&#12360;&#24460;&#65289;\&#12304;&#25522;&#36617;&#12487;&#12540;&#12479;&#12305;0108&#20225;&#30011;&#12481;&#12455;&#12483;&#12463;H25_&#65296;&#65298;&#20154;&#21475;&#21450;&#12403;&#19990;&#24111;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分配総括"/>
      <sheetName val="１人当たり"/>
      <sheetName val="要素所得別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2"/>
      <sheetName val="3-4"/>
      <sheetName val="12"/>
      <sheetName val="14"/>
      <sheetName val="15-16"/>
      <sheetName val="17"/>
      <sheetName val="18"/>
      <sheetName val="19"/>
      <sheetName val="20"/>
      <sheetName val="21"/>
      <sheetName val="2"/>
      <sheetName val="4グラ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N5" t="str">
            <v>男</v>
          </cell>
          <cell r="O5" t="str">
            <v>女</v>
          </cell>
          <cell r="P5" t="str">
            <v>世帯数</v>
          </cell>
        </row>
        <row r="6">
          <cell r="A6" t="str">
            <v>大正</v>
          </cell>
          <cell r="L6" t="str">
            <v>T9年</v>
          </cell>
          <cell r="N6">
            <v>7862</v>
          </cell>
          <cell r="O6">
            <v>8295</v>
          </cell>
          <cell r="P6">
            <v>3301</v>
          </cell>
        </row>
        <row r="7">
          <cell r="A7" t="str">
            <v>大正</v>
          </cell>
          <cell r="L7" t="str">
            <v>14年</v>
          </cell>
          <cell r="N7">
            <v>7559</v>
          </cell>
          <cell r="O7">
            <v>7901</v>
          </cell>
          <cell r="P7">
            <v>3297</v>
          </cell>
        </row>
        <row r="8">
          <cell r="A8" t="str">
            <v>昭和</v>
          </cell>
          <cell r="L8" t="str">
            <v>S5年</v>
          </cell>
          <cell r="N8">
            <v>7488</v>
          </cell>
          <cell r="O8">
            <v>8347</v>
          </cell>
          <cell r="P8">
            <v>3353</v>
          </cell>
        </row>
        <row r="9">
          <cell r="A9" t="str">
            <v xml:space="preserve"> 〃  </v>
          </cell>
          <cell r="L9" t="str">
            <v>10年</v>
          </cell>
          <cell r="N9">
            <v>7909</v>
          </cell>
          <cell r="O9">
            <v>8496</v>
          </cell>
          <cell r="P9">
            <v>3451</v>
          </cell>
        </row>
        <row r="10">
          <cell r="A10" t="str">
            <v xml:space="preserve"> 〃  </v>
          </cell>
          <cell r="L10" t="str">
            <v>15年</v>
          </cell>
          <cell r="N10">
            <v>7513</v>
          </cell>
          <cell r="O10">
            <v>8370</v>
          </cell>
          <cell r="P10">
            <v>3360</v>
          </cell>
        </row>
        <row r="11">
          <cell r="A11" t="str">
            <v xml:space="preserve"> 〃  </v>
          </cell>
          <cell r="L11" t="str">
            <v>25年</v>
          </cell>
          <cell r="N11">
            <v>7615</v>
          </cell>
          <cell r="O11">
            <v>8959</v>
          </cell>
          <cell r="P11" t="str">
            <v>－</v>
          </cell>
        </row>
        <row r="12">
          <cell r="A12" t="str">
            <v xml:space="preserve"> 〃  </v>
          </cell>
          <cell r="L12" t="str">
            <v>30年</v>
          </cell>
          <cell r="N12">
            <v>8893</v>
          </cell>
          <cell r="O12">
            <v>9909</v>
          </cell>
          <cell r="P12">
            <v>3744</v>
          </cell>
        </row>
        <row r="13">
          <cell r="A13" t="str">
            <v xml:space="preserve"> 〃  </v>
          </cell>
          <cell r="L13" t="str">
            <v>35年</v>
          </cell>
          <cell r="N13">
            <v>9366</v>
          </cell>
          <cell r="O13">
            <v>10331</v>
          </cell>
          <cell r="P13">
            <v>3780</v>
          </cell>
        </row>
        <row r="14">
          <cell r="A14" t="str">
            <v xml:space="preserve"> 〃  </v>
          </cell>
          <cell r="L14" t="str">
            <v>40年</v>
          </cell>
          <cell r="N14">
            <v>9765</v>
          </cell>
          <cell r="O14">
            <v>10772</v>
          </cell>
          <cell r="P14">
            <v>3893</v>
          </cell>
        </row>
        <row r="15">
          <cell r="A15" t="str">
            <v xml:space="preserve"> 〃  </v>
          </cell>
          <cell r="L15" t="str">
            <v>45年</v>
          </cell>
          <cell r="N15">
            <v>10254</v>
          </cell>
          <cell r="O15">
            <v>11156</v>
          </cell>
          <cell r="P15">
            <v>4302</v>
          </cell>
        </row>
        <row r="16">
          <cell r="A16" t="str">
            <v xml:space="preserve"> 〃  </v>
          </cell>
          <cell r="L16" t="str">
            <v>50年</v>
          </cell>
          <cell r="N16">
            <v>11855</v>
          </cell>
          <cell r="O16">
            <v>12377</v>
          </cell>
          <cell r="P16">
            <v>5185</v>
          </cell>
        </row>
        <row r="17">
          <cell r="A17" t="str">
            <v xml:space="preserve"> 〃  </v>
          </cell>
          <cell r="L17" t="str">
            <v>55年</v>
          </cell>
          <cell r="N17">
            <v>13032</v>
          </cell>
          <cell r="O17">
            <v>13484</v>
          </cell>
          <cell r="P17">
            <v>6073</v>
          </cell>
        </row>
        <row r="18">
          <cell r="A18" t="str">
            <v xml:space="preserve"> 〃  </v>
          </cell>
          <cell r="L18" t="str">
            <v>60年</v>
          </cell>
          <cell r="N18">
            <v>14133</v>
          </cell>
          <cell r="O18">
            <v>14403</v>
          </cell>
          <cell r="P18">
            <v>6890</v>
          </cell>
        </row>
        <row r="19">
          <cell r="A19" t="str">
            <v>平成</v>
          </cell>
          <cell r="L19" t="str">
            <v>H2年</v>
          </cell>
          <cell r="N19">
            <v>15118</v>
          </cell>
          <cell r="O19">
            <v>15562</v>
          </cell>
          <cell r="P19">
            <v>8045</v>
          </cell>
        </row>
        <row r="20">
          <cell r="A20" t="str">
            <v xml:space="preserve"> 〃  </v>
          </cell>
          <cell r="L20" t="str">
            <v>7年</v>
          </cell>
          <cell r="N20">
            <v>16266</v>
          </cell>
          <cell r="O20">
            <v>16646</v>
          </cell>
          <cell r="P20">
            <v>8965</v>
          </cell>
        </row>
        <row r="21">
          <cell r="A21" t="str">
            <v xml:space="preserve"> 〃  </v>
          </cell>
          <cell r="L21" t="str">
            <v>12年</v>
          </cell>
          <cell r="N21">
            <v>17953</v>
          </cell>
          <cell r="O21">
            <v>18162</v>
          </cell>
          <cell r="P21">
            <v>10699</v>
          </cell>
        </row>
        <row r="22">
          <cell r="A22" t="str">
            <v xml:space="preserve"> 〃  </v>
          </cell>
          <cell r="L22" t="str">
            <v>17年</v>
          </cell>
          <cell r="N22">
            <v>18525</v>
          </cell>
          <cell r="O22">
            <v>18781</v>
          </cell>
          <cell r="P22">
            <v>11803</v>
          </cell>
        </row>
        <row r="23">
          <cell r="A23" t="str">
            <v xml:space="preserve"> 〃  </v>
          </cell>
          <cell r="L23" t="str">
            <v>22年</v>
          </cell>
          <cell r="N23">
            <v>18913</v>
          </cell>
          <cell r="O23">
            <v>19287</v>
          </cell>
          <cell r="P23">
            <v>12422</v>
          </cell>
        </row>
        <row r="24">
          <cell r="A24" t="str">
            <v xml:space="preserve"> 〃  </v>
          </cell>
          <cell r="L24" t="str">
            <v>27年</v>
          </cell>
          <cell r="N24">
            <v>19481</v>
          </cell>
          <cell r="O24">
            <v>20023</v>
          </cell>
          <cell r="P24">
            <v>13658</v>
          </cell>
        </row>
        <row r="25">
          <cell r="L25" t="str">
            <v>R２年</v>
          </cell>
          <cell r="N25">
            <v>20242</v>
          </cell>
          <cell r="O25">
            <v>20964</v>
          </cell>
          <cell r="P25">
            <v>15672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然・社会動態グラフ"/>
      <sheetName val="1"/>
      <sheetName val="2"/>
      <sheetName val="3"/>
      <sheetName val="4資料"/>
      <sheetName val="【0108企画チェックOK】5（掲載OK）"/>
      <sheetName val="【1226・0108企画チェックOK】6（掲載OK）"/>
      <sheetName val="【1226・0108企画チェックOK】7（掲載OK）"/>
      <sheetName val="【1227企画チェックOK】9（掲載OK）"/>
      <sheetName val="【企画→住民係0108チェックOK】10（掲載OK）"/>
      <sheetName val="【企画→住民係0108チェックOK】11（掲載OK）改"/>
      <sheetName val="12"/>
      <sheetName val="13"/>
      <sheetName val="14"/>
      <sheetName val="15・16"/>
      <sheetName val="17"/>
      <sheetName val="18（H22）"/>
      <sheetName val="19（H22）"/>
      <sheetName val="20"/>
      <sheetName val="2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">
          <cell r="AE6" t="str">
            <v>人口密度</v>
          </cell>
        </row>
        <row r="7">
          <cell r="AD7" t="str">
            <v>喜名</v>
          </cell>
          <cell r="AE7">
            <v>652.85395084298193</v>
          </cell>
        </row>
        <row r="8">
          <cell r="AD8" t="str">
            <v>親志</v>
          </cell>
        </row>
        <row r="9">
          <cell r="AD9" t="str">
            <v>座喜味</v>
          </cell>
          <cell r="AE9">
            <v>684.11477170601256</v>
          </cell>
        </row>
        <row r="10">
          <cell r="AD10" t="str">
            <v>伊良皆</v>
          </cell>
          <cell r="AE10">
            <v>1278.2336129805476</v>
          </cell>
        </row>
        <row r="11">
          <cell r="AD11" t="str">
            <v>上地</v>
          </cell>
          <cell r="AE11">
            <v>2654.6566961250846</v>
          </cell>
        </row>
        <row r="12">
          <cell r="AD12" t="str">
            <v>波平</v>
          </cell>
          <cell r="AE12">
            <v>1807.0336556641994</v>
          </cell>
        </row>
        <row r="13">
          <cell r="AD13" t="str">
            <v>都屋</v>
          </cell>
          <cell r="AE13">
            <v>3278.6477752920705</v>
          </cell>
        </row>
        <row r="14">
          <cell r="AD14" t="str">
            <v>高志保</v>
          </cell>
          <cell r="AE14">
            <v>1962.9451064122875</v>
          </cell>
        </row>
        <row r="15">
          <cell r="AD15" t="str">
            <v>渡慶次</v>
          </cell>
          <cell r="AE15">
            <v>1399.887408519422</v>
          </cell>
        </row>
        <row r="16">
          <cell r="AD16" t="str">
            <v>儀間</v>
          </cell>
          <cell r="AE16">
            <v>456.19834710743805</v>
          </cell>
        </row>
        <row r="17">
          <cell r="AD17" t="str">
            <v>宇座</v>
          </cell>
          <cell r="AE17">
            <v>245.96464258262876</v>
          </cell>
        </row>
        <row r="18">
          <cell r="AD18" t="str">
            <v>瀬名波</v>
          </cell>
          <cell r="AE18">
            <v>1258.9710332900993</v>
          </cell>
        </row>
        <row r="19">
          <cell r="AD19" t="str">
            <v>長浜</v>
          </cell>
          <cell r="AE19">
            <v>996.61642571516461</v>
          </cell>
        </row>
        <row r="20">
          <cell r="AD20" t="str">
            <v>楚辺</v>
          </cell>
          <cell r="AE20">
            <v>1638.1731802892116</v>
          </cell>
        </row>
        <row r="21">
          <cell r="AD21" t="str">
            <v>渡具知</v>
          </cell>
          <cell r="AE21">
            <v>1145.3013278855976</v>
          </cell>
        </row>
        <row r="22">
          <cell r="AD22" t="str">
            <v>比謝</v>
          </cell>
          <cell r="AE22">
            <v>3281.0176771848669</v>
          </cell>
        </row>
        <row r="23">
          <cell r="AD23" t="str">
            <v>大湾</v>
          </cell>
          <cell r="AE23">
            <v>2096.244613174636</v>
          </cell>
        </row>
        <row r="24">
          <cell r="AD24" t="str">
            <v>古堅</v>
          </cell>
          <cell r="AE24">
            <v>2800.9308229320918</v>
          </cell>
        </row>
        <row r="25">
          <cell r="AD25" t="str">
            <v>大木</v>
          </cell>
          <cell r="AE25">
            <v>2802.3006955591222</v>
          </cell>
        </row>
        <row r="26">
          <cell r="AD26" t="str">
            <v>比謝矼</v>
          </cell>
          <cell r="AE26">
            <v>1666.6666666666665</v>
          </cell>
        </row>
        <row r="27">
          <cell r="AD27" t="str">
            <v>牧原</v>
          </cell>
        </row>
        <row r="28">
          <cell r="AD28" t="str">
            <v>長田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C28"/>
  <sheetViews>
    <sheetView tabSelected="1" view="pageBreakPreview" zoomScale="60" zoomScaleNormal="70" workbookViewId="0">
      <selection activeCell="B24" sqref="B24"/>
    </sheetView>
  </sheetViews>
  <sheetFormatPr defaultRowHeight="13.5"/>
  <cols>
    <col min="1" max="1" width="16.5" customWidth="1"/>
    <col min="2" max="2" width="91.875" customWidth="1"/>
  </cols>
  <sheetData>
    <row r="1" spans="1:3" ht="24">
      <c r="A1" s="693" t="s">
        <v>0</v>
      </c>
      <c r="B1" s="694"/>
      <c r="C1" s="692"/>
    </row>
    <row r="2" spans="1:3" ht="24">
      <c r="A2" s="695" t="s">
        <v>1</v>
      </c>
      <c r="B2" s="694"/>
      <c r="C2" s="692"/>
    </row>
    <row r="3" spans="1:3" ht="24">
      <c r="A3" s="709" t="s">
        <v>640</v>
      </c>
      <c r="B3" s="710" t="s">
        <v>641</v>
      </c>
      <c r="C3" s="692"/>
    </row>
    <row r="4" spans="1:3" ht="24">
      <c r="A4" s="709" t="s">
        <v>642</v>
      </c>
      <c r="B4" s="710" t="s">
        <v>643</v>
      </c>
      <c r="C4" s="692"/>
    </row>
    <row r="5" spans="1:3" ht="24">
      <c r="A5" s="709" t="s">
        <v>644</v>
      </c>
      <c r="B5" s="710" t="s">
        <v>645</v>
      </c>
      <c r="C5" s="692"/>
    </row>
    <row r="6" spans="1:3" ht="24">
      <c r="A6" s="709" t="s">
        <v>646</v>
      </c>
      <c r="B6" s="710" t="s">
        <v>647</v>
      </c>
      <c r="C6" s="692"/>
    </row>
    <row r="7" spans="1:3" ht="24">
      <c r="A7" s="709" t="s">
        <v>648</v>
      </c>
      <c r="B7" s="710" t="s">
        <v>649</v>
      </c>
      <c r="C7" s="692"/>
    </row>
    <row r="8" spans="1:3" ht="24">
      <c r="A8" s="709" t="s">
        <v>650</v>
      </c>
      <c r="B8" s="710" t="s">
        <v>651</v>
      </c>
      <c r="C8" s="692"/>
    </row>
    <row r="9" spans="1:3" ht="24">
      <c r="A9" s="711" t="s">
        <v>652</v>
      </c>
      <c r="B9" s="712" t="s">
        <v>653</v>
      </c>
      <c r="C9" s="692"/>
    </row>
    <row r="10" spans="1:3" ht="24">
      <c r="A10" s="709" t="s">
        <v>654</v>
      </c>
      <c r="B10" s="710" t="s">
        <v>655</v>
      </c>
      <c r="C10" s="692"/>
    </row>
    <row r="11" spans="1:3" ht="24">
      <c r="A11" s="709" t="s">
        <v>656</v>
      </c>
      <c r="B11" s="710" t="s">
        <v>657</v>
      </c>
      <c r="C11" s="692"/>
    </row>
    <row r="12" spans="1:3" ht="24">
      <c r="A12" s="709" t="s">
        <v>658</v>
      </c>
      <c r="B12" s="710" t="s">
        <v>659</v>
      </c>
      <c r="C12" s="692"/>
    </row>
    <row r="13" spans="1:3" ht="24">
      <c r="A13" s="709" t="s">
        <v>660</v>
      </c>
      <c r="B13" s="710" t="s">
        <v>661</v>
      </c>
      <c r="C13" s="692"/>
    </row>
    <row r="14" spans="1:3" ht="24">
      <c r="A14" s="695" t="s">
        <v>47</v>
      </c>
      <c r="B14" s="694"/>
      <c r="C14" s="692"/>
    </row>
    <row r="15" spans="1:3" ht="24">
      <c r="A15" s="709" t="s">
        <v>662</v>
      </c>
      <c r="B15" s="710" t="s">
        <v>663</v>
      </c>
      <c r="C15" s="692"/>
    </row>
    <row r="16" spans="1:3" ht="24">
      <c r="A16" s="709" t="s">
        <v>664</v>
      </c>
      <c r="B16" s="710" t="s">
        <v>665</v>
      </c>
      <c r="C16" s="692"/>
    </row>
    <row r="17" spans="1:3" ht="24">
      <c r="A17" s="709" t="s">
        <v>666</v>
      </c>
      <c r="B17" s="710" t="s">
        <v>667</v>
      </c>
      <c r="C17" s="692"/>
    </row>
    <row r="18" spans="1:3" ht="24">
      <c r="A18" s="695" t="s">
        <v>122</v>
      </c>
      <c r="B18" s="694"/>
      <c r="C18" s="692"/>
    </row>
    <row r="19" spans="1:3" ht="24">
      <c r="A19" s="709" t="s">
        <v>668</v>
      </c>
      <c r="B19" s="710" t="s">
        <v>669</v>
      </c>
      <c r="C19" s="692"/>
    </row>
    <row r="20" spans="1:3" ht="24">
      <c r="A20" s="709" t="s">
        <v>670</v>
      </c>
      <c r="B20" s="710" t="s">
        <v>671</v>
      </c>
      <c r="C20" s="692"/>
    </row>
    <row r="21" spans="1:3" ht="24">
      <c r="A21" s="695" t="s">
        <v>672</v>
      </c>
      <c r="B21" s="694"/>
      <c r="C21" s="692"/>
    </row>
    <row r="22" spans="1:3" ht="24">
      <c r="A22" s="709" t="s">
        <v>673</v>
      </c>
      <c r="B22" s="710" t="s">
        <v>674</v>
      </c>
      <c r="C22" s="692"/>
    </row>
    <row r="23" spans="1:3" ht="24">
      <c r="A23" s="709" t="s">
        <v>675</v>
      </c>
      <c r="B23" s="713" t="s">
        <v>676</v>
      </c>
      <c r="C23" s="692"/>
    </row>
    <row r="24" spans="1:3" ht="24">
      <c r="A24" s="709" t="s">
        <v>677</v>
      </c>
      <c r="B24" s="713" t="s">
        <v>678</v>
      </c>
      <c r="C24" s="692"/>
    </row>
    <row r="25" spans="1:3" ht="24">
      <c r="A25" s="695" t="s">
        <v>246</v>
      </c>
      <c r="B25" s="696"/>
      <c r="C25" s="692"/>
    </row>
    <row r="26" spans="1:3" ht="24">
      <c r="A26" s="709" t="s">
        <v>679</v>
      </c>
      <c r="B26" s="710" t="s">
        <v>680</v>
      </c>
      <c r="C26" s="692"/>
    </row>
    <row r="27" spans="1:3" ht="24">
      <c r="A27" s="709" t="s">
        <v>681</v>
      </c>
      <c r="B27" s="710" t="s">
        <v>682</v>
      </c>
      <c r="C27" s="692"/>
    </row>
    <row r="28" spans="1:3">
      <c r="A28" s="691"/>
      <c r="B28" s="692"/>
      <c r="C28" s="692"/>
    </row>
  </sheetData>
  <phoneticPr fontId="4"/>
  <hyperlinks>
    <hyperlink ref="A3:B3" location="'1-2'!A1" display="（１）"/>
    <hyperlink ref="A4:B4" location="'1-2'!A1" display="（２）"/>
    <hyperlink ref="A5:B5" location="'3-4'!A1" display="（３）"/>
    <hyperlink ref="A6:B6" location="'3-4'!A1" display="（４）"/>
    <hyperlink ref="A7:B7" location="'5-6'!A1" display="（５）"/>
    <hyperlink ref="A8:B8" location="'5-6'!A1" display="（６）"/>
    <hyperlink ref="A9:B9" location="'7'!A1" display="（７）"/>
    <hyperlink ref="A10:B10" location="'8 '!A1" display="（８）"/>
    <hyperlink ref="A11:B11" location="'9 '!A1" display="（９）"/>
    <hyperlink ref="A12:B12" location="'10'!A1" display="（１０）"/>
    <hyperlink ref="A13:B13" location="'11'!A1" display="（１１）"/>
    <hyperlink ref="A15:B15" location="'12'!A1" display="（１２）"/>
    <hyperlink ref="A16:B16" location="'13'!A1" display="（１３）"/>
    <hyperlink ref="A17:B17" location="'14'!A1" display="（１４）"/>
    <hyperlink ref="A19:B19" location="'15-16'!A1" display="（１５）"/>
    <hyperlink ref="A20:B20" location="'15-16'!A1" display="（１６）"/>
    <hyperlink ref="A22:B22" location="'17'!A1" display="（１７）"/>
    <hyperlink ref="A23:B23" location="'18'!A1" display="（１８）"/>
    <hyperlink ref="A24:B24" location="'19'!A1" display="（１９）"/>
    <hyperlink ref="A26:B26" location="'20'!A1" display="（２０）"/>
    <hyperlink ref="A27:B27" location="'21'!A1" display="（２１）"/>
  </hyperlinks>
  <pageMargins left="0.7" right="0.7" top="0.75" bottom="0.75" header="0.3" footer="0.3"/>
  <pageSetup paperSize="9" scale="77" orientation="portrait" r:id="rId1"/>
  <ignoredErrors>
    <ignoredError sqref="A3:A9 A10:B27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17"/>
  <sheetViews>
    <sheetView view="pageBreakPreview" zoomScale="106" zoomScaleNormal="106" zoomScaleSheetLayoutView="106" workbookViewId="0">
      <selection sqref="A1:Y1"/>
    </sheetView>
  </sheetViews>
  <sheetFormatPr defaultRowHeight="13.5"/>
  <cols>
    <col min="1" max="2" width="3" customWidth="1"/>
    <col min="3" max="3" width="16.5" style="508" customWidth="1"/>
    <col min="4" max="4" width="5.875" hidden="1" customWidth="1"/>
    <col min="5" max="9" width="5.625" hidden="1" customWidth="1"/>
    <col min="10" max="10" width="7" hidden="1" customWidth="1"/>
    <col min="11" max="14" width="5.625" hidden="1" customWidth="1"/>
    <col min="15" max="24" width="5.625" customWidth="1"/>
    <col min="25" max="25" width="5.625" style="498" customWidth="1"/>
    <col min="26" max="26" width="5.625" style="573" customWidth="1"/>
    <col min="27" max="31" width="5.625" customWidth="1"/>
  </cols>
  <sheetData>
    <row r="1" spans="1:31" ht="18.75">
      <c r="A1" s="639" t="s">
        <v>513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39"/>
      <c r="O1" s="640"/>
      <c r="P1" s="640"/>
      <c r="Q1" s="640"/>
      <c r="R1" s="640"/>
      <c r="S1" s="640"/>
      <c r="T1" s="640"/>
      <c r="U1" s="640"/>
      <c r="V1" s="640"/>
      <c r="W1" s="640"/>
      <c r="X1" s="640"/>
      <c r="Y1" s="640"/>
    </row>
    <row r="3" spans="1:31">
      <c r="A3" s="386"/>
      <c r="B3" s="386"/>
      <c r="C3" s="502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7"/>
      <c r="P3" s="387"/>
      <c r="Q3" s="387"/>
      <c r="R3" s="387"/>
      <c r="S3" s="387"/>
      <c r="T3" s="387"/>
      <c r="W3" t="s">
        <v>548</v>
      </c>
    </row>
    <row r="4" spans="1:31" ht="27" customHeight="1">
      <c r="A4" s="641" t="s">
        <v>384</v>
      </c>
      <c r="B4" s="642"/>
      <c r="C4" s="643"/>
      <c r="D4" s="388" t="s">
        <v>549</v>
      </c>
      <c r="E4" s="389">
        <v>5</v>
      </c>
      <c r="F4" s="389" t="s">
        <v>550</v>
      </c>
      <c r="G4" s="389">
        <v>7</v>
      </c>
      <c r="H4" s="389">
        <v>8</v>
      </c>
      <c r="I4" s="389">
        <v>9</v>
      </c>
      <c r="J4" s="390" t="s">
        <v>514</v>
      </c>
      <c r="K4" s="390" t="s">
        <v>509</v>
      </c>
      <c r="L4" s="390" t="s">
        <v>394</v>
      </c>
      <c r="M4" s="390">
        <v>13</v>
      </c>
      <c r="N4" s="390">
        <v>14</v>
      </c>
      <c r="O4" s="390" t="s">
        <v>534</v>
      </c>
      <c r="P4" s="391">
        <v>26</v>
      </c>
      <c r="Q4" s="390">
        <v>27</v>
      </c>
      <c r="R4" s="391">
        <v>28</v>
      </c>
      <c r="S4" s="391">
        <v>29</v>
      </c>
      <c r="T4" s="390">
        <v>30</v>
      </c>
      <c r="U4" s="391" t="s">
        <v>370</v>
      </c>
      <c r="V4" s="391">
        <v>2</v>
      </c>
      <c r="W4" s="390">
        <v>3</v>
      </c>
      <c r="X4" s="391">
        <v>4</v>
      </c>
      <c r="Y4" s="494">
        <v>5</v>
      </c>
      <c r="Z4" s="574"/>
      <c r="AA4" s="392"/>
      <c r="AB4" s="392"/>
      <c r="AC4" s="392"/>
      <c r="AD4" s="392"/>
      <c r="AE4" s="392"/>
    </row>
    <row r="5" spans="1:31" ht="17.100000000000001" customHeight="1">
      <c r="A5" s="393"/>
      <c r="B5" s="394"/>
      <c r="C5" s="503" t="s">
        <v>26</v>
      </c>
      <c r="D5" s="395">
        <v>121</v>
      </c>
      <c r="E5" s="396">
        <v>125</v>
      </c>
      <c r="F5" s="396">
        <v>127</v>
      </c>
      <c r="G5" s="396">
        <v>124</v>
      </c>
      <c r="H5" s="396">
        <v>161</v>
      </c>
      <c r="I5" s="396">
        <v>205</v>
      </c>
      <c r="J5" s="396">
        <v>259</v>
      </c>
      <c r="K5" s="396">
        <v>274</v>
      </c>
      <c r="L5" s="396">
        <v>284</v>
      </c>
      <c r="M5" s="396">
        <v>298</v>
      </c>
      <c r="N5" s="396">
        <v>293</v>
      </c>
      <c r="O5" s="397">
        <f t="shared" ref="O5:T5" si="0">O6+O22+O29+O34+O37+O43+O60</f>
        <v>369</v>
      </c>
      <c r="P5" s="397">
        <f t="shared" si="0"/>
        <v>403</v>
      </c>
      <c r="Q5" s="397">
        <f t="shared" si="0"/>
        <v>468</v>
      </c>
      <c r="R5" s="397">
        <f t="shared" si="0"/>
        <v>527</v>
      </c>
      <c r="S5" s="397">
        <f t="shared" si="0"/>
        <v>600</v>
      </c>
      <c r="T5" s="397">
        <f t="shared" si="0"/>
        <v>646</v>
      </c>
      <c r="U5" s="397">
        <f>U6+U22+U29+U34+U37+U43+U60</f>
        <v>730</v>
      </c>
      <c r="V5" s="397">
        <f t="shared" ref="V5:Y5" si="1">V6+V22+V29+V34+V37+V43+V60</f>
        <v>680</v>
      </c>
      <c r="W5" s="397">
        <f t="shared" si="1"/>
        <v>700</v>
      </c>
      <c r="X5" s="397">
        <f t="shared" si="1"/>
        <v>792</v>
      </c>
      <c r="Y5" s="492">
        <f t="shared" si="1"/>
        <v>826</v>
      </c>
      <c r="Z5" s="575"/>
      <c r="AA5" s="398"/>
      <c r="AB5" s="398"/>
      <c r="AC5" s="398"/>
      <c r="AD5" s="398"/>
      <c r="AE5" s="398"/>
    </row>
    <row r="6" spans="1:31" ht="17.100000000000001" customHeight="1">
      <c r="A6" s="399"/>
      <c r="B6" s="637" t="s">
        <v>551</v>
      </c>
      <c r="C6" s="504" t="s">
        <v>515</v>
      </c>
      <c r="D6" s="400">
        <f t="shared" ref="D6:N6" si="2">SUM(D7:D21)</f>
        <v>33</v>
      </c>
      <c r="E6" s="401">
        <f t="shared" si="2"/>
        <v>28</v>
      </c>
      <c r="F6" s="401">
        <f t="shared" si="2"/>
        <v>31</v>
      </c>
      <c r="G6" s="401">
        <f t="shared" si="2"/>
        <v>39</v>
      </c>
      <c r="H6" s="401">
        <f t="shared" si="2"/>
        <v>45</v>
      </c>
      <c r="I6" s="401">
        <f t="shared" si="2"/>
        <v>44</v>
      </c>
      <c r="J6" s="401">
        <f t="shared" si="2"/>
        <v>60</v>
      </c>
      <c r="K6" s="401">
        <f t="shared" si="2"/>
        <v>65</v>
      </c>
      <c r="L6" s="401">
        <f t="shared" si="2"/>
        <v>70</v>
      </c>
      <c r="M6" s="401">
        <f t="shared" si="2"/>
        <v>89</v>
      </c>
      <c r="N6" s="401">
        <f t="shared" si="2"/>
        <v>91</v>
      </c>
      <c r="O6" s="402">
        <f t="shared" ref="O6:Y6" si="3">SUM(O7:O21)</f>
        <v>110</v>
      </c>
      <c r="P6" s="403">
        <f t="shared" si="3"/>
        <v>107</v>
      </c>
      <c r="Q6" s="403">
        <f t="shared" si="3"/>
        <v>137</v>
      </c>
      <c r="R6" s="403">
        <f t="shared" si="3"/>
        <v>171</v>
      </c>
      <c r="S6" s="403">
        <f t="shared" si="3"/>
        <v>211</v>
      </c>
      <c r="T6" s="403">
        <f t="shared" si="3"/>
        <v>260</v>
      </c>
      <c r="U6" s="403">
        <f t="shared" si="3"/>
        <v>286</v>
      </c>
      <c r="V6" s="403">
        <f t="shared" si="3"/>
        <v>264</v>
      </c>
      <c r="W6" s="403">
        <f t="shared" si="3"/>
        <v>257</v>
      </c>
      <c r="X6" s="403">
        <f t="shared" si="3"/>
        <v>303</v>
      </c>
      <c r="Y6" s="493">
        <f t="shared" si="3"/>
        <v>314</v>
      </c>
      <c r="Z6" s="576"/>
      <c r="AA6" s="404"/>
      <c r="AB6" s="404"/>
      <c r="AC6" s="404"/>
      <c r="AD6" s="404"/>
      <c r="AE6" s="404"/>
    </row>
    <row r="7" spans="1:31" ht="17.100000000000001" customHeight="1">
      <c r="A7" s="399"/>
      <c r="B7" s="644"/>
      <c r="C7" s="505" t="s">
        <v>552</v>
      </c>
      <c r="D7" s="405" t="s">
        <v>553</v>
      </c>
      <c r="E7" s="398" t="s">
        <v>553</v>
      </c>
      <c r="F7" s="398" t="s">
        <v>554</v>
      </c>
      <c r="G7" s="398" t="s">
        <v>33</v>
      </c>
      <c r="H7" s="398" t="s">
        <v>555</v>
      </c>
      <c r="I7" s="398" t="s">
        <v>33</v>
      </c>
      <c r="J7" s="398" t="s">
        <v>556</v>
      </c>
      <c r="K7" s="398" t="s">
        <v>557</v>
      </c>
      <c r="L7" s="398" t="s">
        <v>33</v>
      </c>
      <c r="M7" s="398" t="s">
        <v>555</v>
      </c>
      <c r="N7" s="398" t="s">
        <v>33</v>
      </c>
      <c r="O7" s="406">
        <v>3</v>
      </c>
      <c r="P7" s="407">
        <v>2</v>
      </c>
      <c r="Q7" s="407">
        <v>2</v>
      </c>
      <c r="R7" s="407">
        <v>3</v>
      </c>
      <c r="S7" s="407">
        <v>6</v>
      </c>
      <c r="T7" s="407">
        <v>12</v>
      </c>
      <c r="U7" s="407">
        <v>14</v>
      </c>
      <c r="V7" s="407">
        <v>14</v>
      </c>
      <c r="W7" s="407">
        <v>14</v>
      </c>
      <c r="X7" s="407">
        <v>18</v>
      </c>
      <c r="Y7" s="495">
        <v>20</v>
      </c>
      <c r="Z7" s="575"/>
      <c r="AA7" s="398"/>
      <c r="AB7" s="398"/>
      <c r="AC7" s="398"/>
      <c r="AD7" s="398"/>
      <c r="AE7" s="398"/>
    </row>
    <row r="8" spans="1:31" ht="17.100000000000001" customHeight="1">
      <c r="A8" s="399"/>
      <c r="B8" s="644"/>
      <c r="C8" s="505" t="s">
        <v>558</v>
      </c>
      <c r="D8" s="405" t="s">
        <v>553</v>
      </c>
      <c r="E8" s="398" t="s">
        <v>33</v>
      </c>
      <c r="F8" s="398" t="s">
        <v>33</v>
      </c>
      <c r="G8" s="398" t="s">
        <v>555</v>
      </c>
      <c r="H8" s="398" t="s">
        <v>556</v>
      </c>
      <c r="I8" s="398" t="s">
        <v>33</v>
      </c>
      <c r="J8" s="398" t="s">
        <v>554</v>
      </c>
      <c r="K8" s="398" t="s">
        <v>33</v>
      </c>
      <c r="L8" s="398" t="s">
        <v>555</v>
      </c>
      <c r="M8" s="398">
        <v>1</v>
      </c>
      <c r="N8" s="398" t="s">
        <v>553</v>
      </c>
      <c r="O8" s="406">
        <v>2</v>
      </c>
      <c r="P8" s="407">
        <v>2</v>
      </c>
      <c r="Q8" s="407">
        <v>2</v>
      </c>
      <c r="R8" s="407">
        <v>5</v>
      </c>
      <c r="S8" s="407">
        <v>6</v>
      </c>
      <c r="T8" s="407">
        <v>6</v>
      </c>
      <c r="U8" s="407">
        <v>19</v>
      </c>
      <c r="V8" s="407">
        <v>18</v>
      </c>
      <c r="W8" s="407">
        <v>14</v>
      </c>
      <c r="X8" s="407">
        <v>30</v>
      </c>
      <c r="Y8" s="495">
        <v>43</v>
      </c>
      <c r="Z8" s="575"/>
      <c r="AA8" s="398"/>
      <c r="AB8" s="398"/>
      <c r="AC8" s="398"/>
      <c r="AD8" s="398"/>
      <c r="AE8" s="398"/>
    </row>
    <row r="9" spans="1:31" ht="17.100000000000001" customHeight="1">
      <c r="A9" s="399"/>
      <c r="B9" s="644"/>
      <c r="C9" s="505" t="s">
        <v>516</v>
      </c>
      <c r="D9" s="405">
        <v>2</v>
      </c>
      <c r="E9" s="398">
        <v>3</v>
      </c>
      <c r="F9" s="398">
        <v>3</v>
      </c>
      <c r="G9" s="398">
        <v>3</v>
      </c>
      <c r="H9" s="398">
        <v>3</v>
      </c>
      <c r="I9" s="398">
        <v>4</v>
      </c>
      <c r="J9" s="398">
        <v>6</v>
      </c>
      <c r="K9" s="398">
        <v>7</v>
      </c>
      <c r="L9" s="398">
        <v>8</v>
      </c>
      <c r="M9" s="398">
        <v>10</v>
      </c>
      <c r="N9" s="398">
        <v>11</v>
      </c>
      <c r="O9" s="406">
        <v>24</v>
      </c>
      <c r="P9" s="407">
        <v>20</v>
      </c>
      <c r="Q9" s="407">
        <v>28</v>
      </c>
      <c r="R9" s="407">
        <v>27</v>
      </c>
      <c r="S9" s="407">
        <v>38</v>
      </c>
      <c r="T9" s="407">
        <v>53</v>
      </c>
      <c r="U9" s="407">
        <v>68</v>
      </c>
      <c r="V9" s="407">
        <v>61</v>
      </c>
      <c r="W9" s="407">
        <v>61</v>
      </c>
      <c r="X9" s="407">
        <v>61</v>
      </c>
      <c r="Y9" s="495">
        <v>55</v>
      </c>
      <c r="Z9" s="575"/>
      <c r="AA9" s="398"/>
      <c r="AB9" s="398"/>
      <c r="AC9" s="398"/>
      <c r="AD9" s="398"/>
      <c r="AE9" s="398"/>
    </row>
    <row r="10" spans="1:31" ht="17.100000000000001" customHeight="1">
      <c r="A10" s="399"/>
      <c r="B10" s="644"/>
      <c r="C10" s="505" t="s">
        <v>559</v>
      </c>
      <c r="D10" s="405" t="s">
        <v>33</v>
      </c>
      <c r="E10" s="398" t="s">
        <v>33</v>
      </c>
      <c r="F10" s="398" t="s">
        <v>555</v>
      </c>
      <c r="G10" s="398" t="s">
        <v>553</v>
      </c>
      <c r="H10" s="398" t="s">
        <v>33</v>
      </c>
      <c r="I10" s="398" t="s">
        <v>33</v>
      </c>
      <c r="J10" s="398" t="s">
        <v>33</v>
      </c>
      <c r="K10" s="398" t="s">
        <v>33</v>
      </c>
      <c r="L10" s="398" t="s">
        <v>33</v>
      </c>
      <c r="M10" s="398" t="s">
        <v>554</v>
      </c>
      <c r="N10" s="398" t="s">
        <v>553</v>
      </c>
      <c r="O10" s="406">
        <v>0</v>
      </c>
      <c r="P10" s="407"/>
      <c r="Q10" s="407" t="s">
        <v>33</v>
      </c>
      <c r="R10" s="407">
        <v>1</v>
      </c>
      <c r="S10" s="407">
        <v>1</v>
      </c>
      <c r="T10" s="407">
        <v>16</v>
      </c>
      <c r="U10" s="407">
        <v>25</v>
      </c>
      <c r="V10" s="407">
        <v>22</v>
      </c>
      <c r="W10" s="407">
        <v>18</v>
      </c>
      <c r="X10" s="407">
        <v>30</v>
      </c>
      <c r="Y10" s="495">
        <v>23</v>
      </c>
      <c r="Z10" s="575"/>
      <c r="AA10" s="398"/>
      <c r="AB10" s="398"/>
      <c r="AC10" s="398"/>
      <c r="AD10" s="398"/>
      <c r="AE10" s="398"/>
    </row>
    <row r="11" spans="1:31" ht="17.100000000000001" customHeight="1">
      <c r="A11" s="399"/>
      <c r="B11" s="644"/>
      <c r="C11" s="505" t="s">
        <v>560</v>
      </c>
      <c r="D11" s="405" t="s">
        <v>33</v>
      </c>
      <c r="E11" s="398" t="s">
        <v>555</v>
      </c>
      <c r="F11" s="398" t="s">
        <v>33</v>
      </c>
      <c r="G11" s="398" t="s">
        <v>555</v>
      </c>
      <c r="H11" s="398" t="s">
        <v>557</v>
      </c>
      <c r="I11" s="398" t="s">
        <v>33</v>
      </c>
      <c r="J11" s="398" t="s">
        <v>553</v>
      </c>
      <c r="K11" s="398">
        <v>2</v>
      </c>
      <c r="L11" s="398">
        <v>3</v>
      </c>
      <c r="M11" s="398">
        <v>3</v>
      </c>
      <c r="N11" s="398" t="s">
        <v>553</v>
      </c>
      <c r="O11" s="406">
        <v>2</v>
      </c>
      <c r="P11" s="407">
        <v>1</v>
      </c>
      <c r="Q11" s="407">
        <v>1</v>
      </c>
      <c r="R11" s="407">
        <v>1</v>
      </c>
      <c r="S11" s="407" t="s">
        <v>33</v>
      </c>
      <c r="T11" s="407" t="s">
        <v>555</v>
      </c>
      <c r="U11" s="407" t="s">
        <v>35</v>
      </c>
      <c r="V11" s="407" t="s">
        <v>35</v>
      </c>
      <c r="W11" s="407" t="s">
        <v>35</v>
      </c>
      <c r="X11" s="407" t="s">
        <v>35</v>
      </c>
      <c r="Y11" s="495" t="s">
        <v>35</v>
      </c>
      <c r="Z11" s="575"/>
      <c r="AA11" s="398"/>
      <c r="AB11" s="398"/>
      <c r="AC11" s="398"/>
      <c r="AD11" s="398"/>
      <c r="AE11" s="398"/>
    </row>
    <row r="12" spans="1:31" ht="17.100000000000001" customHeight="1">
      <c r="A12" s="399"/>
      <c r="B12" s="644"/>
      <c r="C12" s="505" t="s">
        <v>561</v>
      </c>
      <c r="D12" s="405" t="s">
        <v>555</v>
      </c>
      <c r="E12" s="398" t="s">
        <v>33</v>
      </c>
      <c r="F12" s="398" t="s">
        <v>33</v>
      </c>
      <c r="G12" s="398" t="s">
        <v>33</v>
      </c>
      <c r="H12" s="398" t="s">
        <v>555</v>
      </c>
      <c r="I12" s="398" t="s">
        <v>556</v>
      </c>
      <c r="J12" s="398" t="s">
        <v>33</v>
      </c>
      <c r="K12" s="398" t="s">
        <v>33</v>
      </c>
      <c r="L12" s="398" t="s">
        <v>555</v>
      </c>
      <c r="M12" s="398" t="s">
        <v>33</v>
      </c>
      <c r="N12" s="398" t="s">
        <v>554</v>
      </c>
      <c r="O12" s="406">
        <v>5</v>
      </c>
      <c r="P12" s="407">
        <v>5</v>
      </c>
      <c r="Q12" s="407">
        <v>6</v>
      </c>
      <c r="R12" s="407">
        <v>6</v>
      </c>
      <c r="S12" s="407">
        <v>6</v>
      </c>
      <c r="T12" s="407">
        <v>6</v>
      </c>
      <c r="U12" s="407" t="s">
        <v>35</v>
      </c>
      <c r="V12" s="407">
        <v>1</v>
      </c>
      <c r="W12" s="407">
        <v>2</v>
      </c>
      <c r="X12" s="407">
        <v>2</v>
      </c>
      <c r="Y12" s="495">
        <v>1</v>
      </c>
      <c r="Z12" s="575"/>
      <c r="AA12" s="398"/>
      <c r="AB12" s="398"/>
      <c r="AC12" s="398"/>
      <c r="AD12" s="398"/>
      <c r="AE12" s="398"/>
    </row>
    <row r="13" spans="1:31" ht="17.100000000000001" customHeight="1">
      <c r="A13" s="399"/>
      <c r="B13" s="644"/>
      <c r="C13" s="505" t="s">
        <v>562</v>
      </c>
      <c r="D13" s="405" t="s">
        <v>33</v>
      </c>
      <c r="E13" s="398" t="s">
        <v>33</v>
      </c>
      <c r="F13" s="398" t="s">
        <v>557</v>
      </c>
      <c r="G13" s="398">
        <v>1</v>
      </c>
      <c r="H13" s="398" t="s">
        <v>33</v>
      </c>
      <c r="I13" s="398" t="s">
        <v>554</v>
      </c>
      <c r="J13" s="398">
        <v>1</v>
      </c>
      <c r="K13" s="398">
        <v>7</v>
      </c>
      <c r="L13" s="398">
        <v>7</v>
      </c>
      <c r="M13" s="398">
        <v>7</v>
      </c>
      <c r="N13" s="398">
        <v>7</v>
      </c>
      <c r="O13" s="406">
        <v>2</v>
      </c>
      <c r="P13" s="407">
        <v>1</v>
      </c>
      <c r="Q13" s="407">
        <v>1</v>
      </c>
      <c r="R13" s="407">
        <v>1</v>
      </c>
      <c r="S13" s="407">
        <v>1</v>
      </c>
      <c r="T13" s="407">
        <v>2</v>
      </c>
      <c r="U13" s="407">
        <v>2</v>
      </c>
      <c r="V13" s="407">
        <v>4</v>
      </c>
      <c r="W13" s="407">
        <v>3</v>
      </c>
      <c r="X13" s="407">
        <v>3</v>
      </c>
      <c r="Y13" s="495">
        <v>2</v>
      </c>
      <c r="Z13" s="575"/>
      <c r="AA13" s="398"/>
      <c r="AB13" s="398"/>
      <c r="AC13" s="398"/>
      <c r="AD13" s="398"/>
      <c r="AE13" s="398"/>
    </row>
    <row r="14" spans="1:31" ht="17.100000000000001" customHeight="1">
      <c r="A14" s="399"/>
      <c r="B14" s="644"/>
      <c r="C14" s="505" t="s">
        <v>517</v>
      </c>
      <c r="D14" s="405">
        <v>13</v>
      </c>
      <c r="E14" s="398">
        <v>5</v>
      </c>
      <c r="F14" s="398">
        <v>5</v>
      </c>
      <c r="G14" s="398">
        <v>6</v>
      </c>
      <c r="H14" s="398">
        <v>6</v>
      </c>
      <c r="I14" s="398">
        <v>5</v>
      </c>
      <c r="J14" s="398">
        <v>7</v>
      </c>
      <c r="K14" s="398">
        <v>6</v>
      </c>
      <c r="L14" s="398">
        <v>9</v>
      </c>
      <c r="M14" s="398">
        <v>18</v>
      </c>
      <c r="N14" s="398">
        <v>19</v>
      </c>
      <c r="O14" s="406">
        <v>23</v>
      </c>
      <c r="P14" s="407">
        <v>26</v>
      </c>
      <c r="Q14" s="407">
        <v>34</v>
      </c>
      <c r="R14" s="407">
        <v>44</v>
      </c>
      <c r="S14" s="407">
        <v>51</v>
      </c>
      <c r="T14" s="407">
        <v>55</v>
      </c>
      <c r="U14" s="407">
        <v>33</v>
      </c>
      <c r="V14" s="407">
        <v>44</v>
      </c>
      <c r="W14" s="407">
        <v>53</v>
      </c>
      <c r="X14" s="407">
        <v>65</v>
      </c>
      <c r="Y14" s="495">
        <v>60</v>
      </c>
      <c r="Z14" s="575"/>
      <c r="AA14" s="398"/>
      <c r="AB14" s="398"/>
      <c r="AC14" s="398"/>
      <c r="AD14" s="398"/>
      <c r="AE14" s="398"/>
    </row>
    <row r="15" spans="1:31" ht="17.100000000000001" customHeight="1">
      <c r="A15" s="399"/>
      <c r="B15" s="644"/>
      <c r="C15" s="505" t="s">
        <v>563</v>
      </c>
      <c r="D15" s="408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6">
        <v>1</v>
      </c>
      <c r="P15" s="407" t="s">
        <v>555</v>
      </c>
      <c r="Q15" s="407" t="s">
        <v>33</v>
      </c>
      <c r="R15" s="407" t="s">
        <v>556</v>
      </c>
      <c r="S15" s="407" t="s">
        <v>553</v>
      </c>
      <c r="T15" s="407">
        <v>1</v>
      </c>
      <c r="U15" s="407">
        <v>5</v>
      </c>
      <c r="V15" s="407">
        <v>7</v>
      </c>
      <c r="W15" s="407">
        <v>9</v>
      </c>
      <c r="X15" s="407">
        <v>5</v>
      </c>
      <c r="Y15" s="495">
        <v>5</v>
      </c>
      <c r="Z15" s="575"/>
      <c r="AA15" s="398"/>
      <c r="AB15" s="398"/>
      <c r="AC15" s="398"/>
      <c r="AD15" s="398"/>
      <c r="AE15" s="398"/>
    </row>
    <row r="16" spans="1:31" ht="17.100000000000001" customHeight="1">
      <c r="A16" s="399"/>
      <c r="B16" s="644"/>
      <c r="C16" s="505" t="s">
        <v>564</v>
      </c>
      <c r="D16" s="405" t="s">
        <v>553</v>
      </c>
      <c r="E16" s="398" t="s">
        <v>33</v>
      </c>
      <c r="F16" s="398" t="s">
        <v>33</v>
      </c>
      <c r="G16" s="398" t="s">
        <v>555</v>
      </c>
      <c r="H16" s="398" t="s">
        <v>33</v>
      </c>
      <c r="I16" s="398" t="s">
        <v>556</v>
      </c>
      <c r="J16" s="398" t="s">
        <v>557</v>
      </c>
      <c r="K16" s="398" t="s">
        <v>33</v>
      </c>
      <c r="L16" s="398">
        <v>1</v>
      </c>
      <c r="M16" s="398" t="s">
        <v>555</v>
      </c>
      <c r="N16" s="398" t="s">
        <v>33</v>
      </c>
      <c r="O16" s="406">
        <v>0</v>
      </c>
      <c r="P16" s="407" t="s">
        <v>33</v>
      </c>
      <c r="Q16" s="407" t="s">
        <v>33</v>
      </c>
      <c r="R16" s="407" t="s">
        <v>553</v>
      </c>
      <c r="S16" s="407" t="s">
        <v>555</v>
      </c>
      <c r="T16" s="407" t="s">
        <v>556</v>
      </c>
      <c r="U16" s="407" t="s">
        <v>35</v>
      </c>
      <c r="V16" s="407" t="s">
        <v>35</v>
      </c>
      <c r="W16" s="407" t="s">
        <v>35</v>
      </c>
      <c r="X16" s="407" t="s">
        <v>35</v>
      </c>
      <c r="Y16" s="495" t="s">
        <v>35</v>
      </c>
      <c r="Z16" s="575"/>
      <c r="AA16" s="398"/>
      <c r="AB16" s="398"/>
      <c r="AC16" s="398"/>
      <c r="AD16" s="398"/>
      <c r="AE16" s="398"/>
    </row>
    <row r="17" spans="1:31" ht="17.100000000000001" customHeight="1">
      <c r="A17" s="399"/>
      <c r="B17" s="644"/>
      <c r="C17" s="505" t="s">
        <v>565</v>
      </c>
      <c r="D17" s="405">
        <v>17</v>
      </c>
      <c r="E17" s="398">
        <v>20</v>
      </c>
      <c r="F17" s="398">
        <v>23</v>
      </c>
      <c r="G17" s="398">
        <v>29</v>
      </c>
      <c r="H17" s="398">
        <v>36</v>
      </c>
      <c r="I17" s="398">
        <v>35</v>
      </c>
      <c r="J17" s="398">
        <v>46</v>
      </c>
      <c r="K17" s="398">
        <v>43</v>
      </c>
      <c r="L17" s="398">
        <v>42</v>
      </c>
      <c r="M17" s="398">
        <v>50</v>
      </c>
      <c r="N17" s="398">
        <v>54</v>
      </c>
      <c r="O17" s="406">
        <v>45</v>
      </c>
      <c r="P17" s="407">
        <v>47</v>
      </c>
      <c r="Q17" s="407">
        <v>58</v>
      </c>
      <c r="R17" s="407">
        <v>77</v>
      </c>
      <c r="S17" s="407">
        <v>89</v>
      </c>
      <c r="T17" s="407">
        <v>86</v>
      </c>
      <c r="U17" s="407">
        <v>78</v>
      </c>
      <c r="V17" s="407">
        <v>58</v>
      </c>
      <c r="W17" s="407">
        <v>55</v>
      </c>
      <c r="X17" s="407">
        <v>55</v>
      </c>
      <c r="Y17" s="495">
        <v>67</v>
      </c>
      <c r="Z17" s="575"/>
      <c r="AA17" s="398"/>
      <c r="AB17" s="398"/>
      <c r="AC17" s="398"/>
      <c r="AD17" s="398"/>
      <c r="AE17" s="398"/>
    </row>
    <row r="18" spans="1:31" ht="17.100000000000001" customHeight="1">
      <c r="A18" s="399"/>
      <c r="B18" s="644"/>
      <c r="C18" s="505" t="s">
        <v>566</v>
      </c>
      <c r="D18" s="405" t="s">
        <v>33</v>
      </c>
      <c r="E18" s="398" t="s">
        <v>33</v>
      </c>
      <c r="F18" s="398" t="s">
        <v>553</v>
      </c>
      <c r="G18" s="398" t="s">
        <v>557</v>
      </c>
      <c r="H18" s="398" t="s">
        <v>33</v>
      </c>
      <c r="I18" s="398" t="s">
        <v>553</v>
      </c>
      <c r="J18" s="398" t="s">
        <v>33</v>
      </c>
      <c r="K18" s="398" t="s">
        <v>554</v>
      </c>
      <c r="L18" s="398" t="s">
        <v>554</v>
      </c>
      <c r="M18" s="398" t="s">
        <v>553</v>
      </c>
      <c r="N18" s="398" t="s">
        <v>554</v>
      </c>
      <c r="O18" s="406">
        <v>2</v>
      </c>
      <c r="P18" s="407">
        <v>2</v>
      </c>
      <c r="Q18" s="407">
        <v>4</v>
      </c>
      <c r="R18" s="407">
        <v>5</v>
      </c>
      <c r="S18" s="407">
        <v>8</v>
      </c>
      <c r="T18" s="407">
        <v>18</v>
      </c>
      <c r="U18" s="407">
        <v>36</v>
      </c>
      <c r="V18" s="407">
        <v>30</v>
      </c>
      <c r="W18" s="407">
        <v>22</v>
      </c>
      <c r="X18" s="407">
        <v>12</v>
      </c>
      <c r="Y18" s="495">
        <v>18</v>
      </c>
      <c r="Z18" s="575"/>
      <c r="AA18" s="398"/>
      <c r="AB18" s="398"/>
      <c r="AC18" s="398"/>
      <c r="AD18" s="398"/>
      <c r="AE18" s="398"/>
    </row>
    <row r="19" spans="1:31" ht="17.100000000000001" customHeight="1">
      <c r="A19" s="399"/>
      <c r="B19" s="644"/>
      <c r="C19" s="505" t="s">
        <v>567</v>
      </c>
      <c r="D19" s="408"/>
      <c r="E19" s="409"/>
      <c r="F19" s="409"/>
      <c r="G19" s="409"/>
      <c r="H19" s="409"/>
      <c r="I19" s="409"/>
      <c r="J19" s="409"/>
      <c r="K19" s="409"/>
      <c r="L19" s="409"/>
      <c r="M19" s="409"/>
      <c r="N19" s="409"/>
      <c r="O19" s="406">
        <v>1</v>
      </c>
      <c r="P19" s="407">
        <v>1</v>
      </c>
      <c r="Q19" s="407">
        <v>1</v>
      </c>
      <c r="R19" s="407">
        <v>1</v>
      </c>
      <c r="S19" s="407">
        <v>1</v>
      </c>
      <c r="T19" s="407">
        <v>1</v>
      </c>
      <c r="U19" s="407">
        <v>2</v>
      </c>
      <c r="V19" s="407">
        <v>3</v>
      </c>
      <c r="W19" s="407">
        <v>2</v>
      </c>
      <c r="X19" s="407">
        <v>2</v>
      </c>
      <c r="Y19" s="495">
        <v>2</v>
      </c>
      <c r="Z19" s="575"/>
      <c r="AA19" s="398"/>
      <c r="AB19" s="398"/>
      <c r="AC19" s="398"/>
      <c r="AD19" s="398"/>
      <c r="AE19" s="398"/>
    </row>
    <row r="20" spans="1:31" ht="17.100000000000001" customHeight="1">
      <c r="A20" s="399"/>
      <c r="B20" s="644"/>
      <c r="C20" s="505" t="s">
        <v>568</v>
      </c>
      <c r="D20" s="408"/>
      <c r="E20" s="409"/>
      <c r="F20" s="409"/>
      <c r="G20" s="409"/>
      <c r="H20" s="409"/>
      <c r="I20" s="409"/>
      <c r="J20" s="409"/>
      <c r="K20" s="409"/>
      <c r="L20" s="409"/>
      <c r="M20" s="409"/>
      <c r="N20" s="409"/>
      <c r="O20" s="406" t="s">
        <v>35</v>
      </c>
      <c r="P20" s="407" t="s">
        <v>35</v>
      </c>
      <c r="Q20" s="407" t="s">
        <v>35</v>
      </c>
      <c r="R20" s="407" t="s">
        <v>35</v>
      </c>
      <c r="S20" s="407">
        <v>4</v>
      </c>
      <c r="T20" s="407">
        <v>4</v>
      </c>
      <c r="U20" s="407">
        <v>4</v>
      </c>
      <c r="V20" s="407">
        <v>2</v>
      </c>
      <c r="W20" s="407">
        <v>4</v>
      </c>
      <c r="X20" s="407">
        <v>20</v>
      </c>
      <c r="Y20" s="495">
        <v>18</v>
      </c>
      <c r="Z20" s="575"/>
      <c r="AA20" s="398"/>
      <c r="AB20" s="398"/>
      <c r="AC20" s="398"/>
      <c r="AD20" s="398"/>
      <c r="AE20" s="398"/>
    </row>
    <row r="21" spans="1:31" ht="17.100000000000001" customHeight="1">
      <c r="A21" s="399"/>
      <c r="B21" s="645"/>
      <c r="C21" s="505" t="s">
        <v>569</v>
      </c>
      <c r="D21" s="405">
        <v>1</v>
      </c>
      <c r="E21" s="398" t="s">
        <v>553</v>
      </c>
      <c r="F21" s="398" t="s">
        <v>33</v>
      </c>
      <c r="G21" s="398" t="s">
        <v>554</v>
      </c>
      <c r="H21" s="398" t="s">
        <v>33</v>
      </c>
      <c r="I21" s="398" t="s">
        <v>33</v>
      </c>
      <c r="J21" s="398" t="s">
        <v>555</v>
      </c>
      <c r="K21" s="398" t="s">
        <v>33</v>
      </c>
      <c r="L21" s="398" t="s">
        <v>33</v>
      </c>
      <c r="M21" s="398" t="s">
        <v>33</v>
      </c>
      <c r="N21" s="398" t="s">
        <v>553</v>
      </c>
      <c r="O21" s="406">
        <v>0</v>
      </c>
      <c r="P21" s="407" t="s">
        <v>35</v>
      </c>
      <c r="Q21" s="407" t="s">
        <v>35</v>
      </c>
      <c r="R21" s="407" t="s">
        <v>35</v>
      </c>
      <c r="S21" s="407" t="s">
        <v>35</v>
      </c>
      <c r="T21" s="407" t="s">
        <v>553</v>
      </c>
      <c r="U21" s="407" t="s">
        <v>35</v>
      </c>
      <c r="V21" s="407" t="s">
        <v>35</v>
      </c>
      <c r="W21" s="407" t="s">
        <v>35</v>
      </c>
      <c r="X21" s="407" t="s">
        <v>35</v>
      </c>
      <c r="Y21" s="495" t="s">
        <v>35</v>
      </c>
      <c r="Z21" s="575"/>
      <c r="AA21" s="398"/>
      <c r="AB21" s="398"/>
      <c r="AC21" s="398"/>
      <c r="AD21" s="398"/>
      <c r="AE21" s="398"/>
    </row>
    <row r="22" spans="1:31" ht="17.100000000000001" customHeight="1">
      <c r="A22" s="399"/>
      <c r="B22" s="637" t="s">
        <v>518</v>
      </c>
      <c r="C22" s="504" t="s">
        <v>515</v>
      </c>
      <c r="D22" s="410">
        <f t="shared" ref="D22:N22" si="4">SUM(D23:D28)</f>
        <v>4</v>
      </c>
      <c r="E22" s="411">
        <f t="shared" si="4"/>
        <v>8</v>
      </c>
      <c r="F22" s="411">
        <f t="shared" si="4"/>
        <v>4</v>
      </c>
      <c r="G22" s="411">
        <f t="shared" si="4"/>
        <v>4</v>
      </c>
      <c r="H22" s="411">
        <f t="shared" si="4"/>
        <v>5</v>
      </c>
      <c r="I22" s="411">
        <f t="shared" si="4"/>
        <v>4</v>
      </c>
      <c r="J22" s="411">
        <f t="shared" si="4"/>
        <v>5</v>
      </c>
      <c r="K22" s="411">
        <f t="shared" si="4"/>
        <v>4</v>
      </c>
      <c r="L22" s="411">
        <f t="shared" si="4"/>
        <v>5</v>
      </c>
      <c r="M22" s="411">
        <f t="shared" si="4"/>
        <v>5</v>
      </c>
      <c r="N22" s="411">
        <f t="shared" si="4"/>
        <v>5</v>
      </c>
      <c r="O22" s="397">
        <f>SUM(O23:O28)</f>
        <v>7</v>
      </c>
      <c r="P22" s="397">
        <f>SUM(P23:P28)</f>
        <v>8</v>
      </c>
      <c r="Q22" s="397">
        <f>SUM(Q23:Q28)</f>
        <v>8</v>
      </c>
      <c r="R22" s="397">
        <f t="shared" ref="R22:Y22" si="5">SUM(R23:R28)</f>
        <v>14</v>
      </c>
      <c r="S22" s="397">
        <f t="shared" si="5"/>
        <v>15</v>
      </c>
      <c r="T22" s="397">
        <f t="shared" si="5"/>
        <v>20</v>
      </c>
      <c r="U22" s="397">
        <f t="shared" si="5"/>
        <v>28</v>
      </c>
      <c r="V22" s="397">
        <f t="shared" si="5"/>
        <v>32</v>
      </c>
      <c r="W22" s="397">
        <f t="shared" si="5"/>
        <v>37</v>
      </c>
      <c r="X22" s="397">
        <f t="shared" si="5"/>
        <v>43</v>
      </c>
      <c r="Y22" s="492">
        <f t="shared" si="5"/>
        <v>45</v>
      </c>
      <c r="Z22" s="575"/>
      <c r="AA22" s="398"/>
      <c r="AB22" s="398"/>
      <c r="AC22" s="398"/>
      <c r="AD22" s="398"/>
      <c r="AE22" s="398"/>
    </row>
    <row r="23" spans="1:31" ht="17.100000000000001" customHeight="1">
      <c r="A23" s="412"/>
      <c r="B23" s="644"/>
      <c r="C23" s="505" t="s">
        <v>570</v>
      </c>
      <c r="D23" s="405" t="s">
        <v>555</v>
      </c>
      <c r="E23" s="398">
        <v>2</v>
      </c>
      <c r="F23" s="398" t="s">
        <v>33</v>
      </c>
      <c r="G23" s="398" t="s">
        <v>33</v>
      </c>
      <c r="H23" s="398">
        <v>1</v>
      </c>
      <c r="I23" s="398" t="s">
        <v>33</v>
      </c>
      <c r="J23" s="398" t="s">
        <v>33</v>
      </c>
      <c r="K23" s="398">
        <v>1</v>
      </c>
      <c r="L23" s="398" t="s">
        <v>553</v>
      </c>
      <c r="M23" s="398">
        <v>1</v>
      </c>
      <c r="N23" s="398" t="s">
        <v>33</v>
      </c>
      <c r="O23" s="406">
        <v>1</v>
      </c>
      <c r="P23" s="407">
        <v>1</v>
      </c>
      <c r="Q23" s="407">
        <v>1</v>
      </c>
      <c r="R23" s="407">
        <v>1</v>
      </c>
      <c r="S23" s="407">
        <v>1</v>
      </c>
      <c r="T23" s="407">
        <v>2</v>
      </c>
      <c r="U23" s="407">
        <v>1</v>
      </c>
      <c r="V23" s="407">
        <v>1</v>
      </c>
      <c r="W23" s="407">
        <v>1</v>
      </c>
      <c r="X23" s="407">
        <v>1</v>
      </c>
      <c r="Y23" s="495">
        <v>1</v>
      </c>
      <c r="Z23" s="575"/>
      <c r="AA23" s="398"/>
      <c r="AB23" s="398"/>
      <c r="AC23" s="398"/>
      <c r="AD23" s="398"/>
      <c r="AE23" s="398"/>
    </row>
    <row r="24" spans="1:31" ht="17.100000000000001" customHeight="1">
      <c r="A24" s="412"/>
      <c r="B24" s="644"/>
      <c r="C24" s="505" t="s">
        <v>571</v>
      </c>
      <c r="D24" s="408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6" t="s">
        <v>33</v>
      </c>
      <c r="P24" s="407">
        <v>1</v>
      </c>
      <c r="Q24" s="407">
        <v>1</v>
      </c>
      <c r="R24" s="407" t="s">
        <v>554</v>
      </c>
      <c r="S24" s="407" t="s">
        <v>554</v>
      </c>
      <c r="T24" s="407" t="s">
        <v>33</v>
      </c>
      <c r="U24" s="407" t="s">
        <v>35</v>
      </c>
      <c r="V24" s="407" t="s">
        <v>35</v>
      </c>
      <c r="W24" s="407" t="s">
        <v>35</v>
      </c>
      <c r="X24" s="407" t="s">
        <v>35</v>
      </c>
      <c r="Y24" s="495" t="s">
        <v>35</v>
      </c>
      <c r="Z24" s="575"/>
      <c r="AA24" s="398"/>
      <c r="AB24" s="398"/>
      <c r="AC24" s="398"/>
      <c r="AD24" s="398"/>
      <c r="AE24" s="398"/>
    </row>
    <row r="25" spans="1:31" ht="17.100000000000001" customHeight="1">
      <c r="A25" s="412"/>
      <c r="B25" s="644"/>
      <c r="C25" s="505" t="s">
        <v>572</v>
      </c>
      <c r="D25" s="405" t="s">
        <v>33</v>
      </c>
      <c r="E25" s="398" t="s">
        <v>555</v>
      </c>
      <c r="F25" s="398">
        <v>2</v>
      </c>
      <c r="G25" s="398">
        <v>2</v>
      </c>
      <c r="H25" s="398">
        <v>2</v>
      </c>
      <c r="I25" s="398">
        <v>2</v>
      </c>
      <c r="J25" s="398">
        <v>3</v>
      </c>
      <c r="K25" s="398">
        <v>2</v>
      </c>
      <c r="L25" s="398">
        <v>3</v>
      </c>
      <c r="M25" s="398">
        <v>2</v>
      </c>
      <c r="N25" s="398">
        <v>3</v>
      </c>
      <c r="O25" s="406">
        <v>3</v>
      </c>
      <c r="P25" s="407">
        <v>2</v>
      </c>
      <c r="Q25" s="407">
        <v>3</v>
      </c>
      <c r="R25" s="407">
        <v>10</v>
      </c>
      <c r="S25" s="407">
        <v>11</v>
      </c>
      <c r="T25" s="407">
        <v>13</v>
      </c>
      <c r="U25" s="407">
        <v>22</v>
      </c>
      <c r="V25" s="407">
        <v>26</v>
      </c>
      <c r="W25" s="407">
        <v>31</v>
      </c>
      <c r="X25" s="407">
        <v>37</v>
      </c>
      <c r="Y25" s="495">
        <v>38</v>
      </c>
      <c r="Z25" s="575"/>
      <c r="AA25" s="398"/>
      <c r="AB25" s="398"/>
      <c r="AC25" s="398"/>
      <c r="AD25" s="398"/>
      <c r="AE25" s="398"/>
    </row>
    <row r="26" spans="1:31" ht="17.100000000000001" customHeight="1">
      <c r="A26" s="412"/>
      <c r="B26" s="644"/>
      <c r="C26" s="505" t="s">
        <v>573</v>
      </c>
      <c r="D26" s="405">
        <v>2</v>
      </c>
      <c r="E26" s="398">
        <v>5</v>
      </c>
      <c r="F26" s="398">
        <v>2</v>
      </c>
      <c r="G26" s="398">
        <v>2</v>
      </c>
      <c r="H26" s="398">
        <v>2</v>
      </c>
      <c r="I26" s="398">
        <v>2</v>
      </c>
      <c r="J26" s="398">
        <v>2</v>
      </c>
      <c r="K26" s="398">
        <v>1</v>
      </c>
      <c r="L26" s="398">
        <v>2</v>
      </c>
      <c r="M26" s="398">
        <v>2</v>
      </c>
      <c r="N26" s="398">
        <v>2</v>
      </c>
      <c r="O26" s="406">
        <v>3</v>
      </c>
      <c r="P26" s="407">
        <v>3</v>
      </c>
      <c r="Q26" s="407">
        <v>3</v>
      </c>
      <c r="R26" s="407">
        <v>3</v>
      </c>
      <c r="S26" s="407">
        <v>3</v>
      </c>
      <c r="T26" s="407">
        <v>5</v>
      </c>
      <c r="U26" s="407">
        <v>5</v>
      </c>
      <c r="V26" s="407">
        <v>5</v>
      </c>
      <c r="W26" s="407">
        <v>5</v>
      </c>
      <c r="X26" s="407">
        <v>5</v>
      </c>
      <c r="Y26" s="495">
        <v>5</v>
      </c>
      <c r="Z26" s="575"/>
      <c r="AA26" s="398"/>
      <c r="AB26" s="398"/>
      <c r="AC26" s="398"/>
      <c r="AD26" s="398"/>
      <c r="AE26" s="398"/>
    </row>
    <row r="27" spans="1:31" ht="17.100000000000001" customHeight="1">
      <c r="A27" s="412"/>
      <c r="B27" s="644"/>
      <c r="C27" s="505" t="s">
        <v>574</v>
      </c>
      <c r="D27" s="405"/>
      <c r="E27" s="398"/>
      <c r="F27" s="398"/>
      <c r="G27" s="398"/>
      <c r="H27" s="398"/>
      <c r="I27" s="398"/>
      <c r="J27" s="398"/>
      <c r="K27" s="398"/>
      <c r="L27" s="398"/>
      <c r="M27" s="398"/>
      <c r="N27" s="398"/>
      <c r="O27" s="406"/>
      <c r="P27" s="407"/>
      <c r="Q27" s="407"/>
      <c r="R27" s="407"/>
      <c r="S27" s="407"/>
      <c r="T27" s="407"/>
      <c r="U27" s="407" t="s">
        <v>35</v>
      </c>
      <c r="V27" s="407" t="s">
        <v>35</v>
      </c>
      <c r="W27" s="407" t="s">
        <v>35</v>
      </c>
      <c r="X27" s="407" t="s">
        <v>35</v>
      </c>
      <c r="Y27" s="495">
        <v>1</v>
      </c>
      <c r="Z27" s="575"/>
      <c r="AA27" s="398"/>
      <c r="AB27" s="398"/>
      <c r="AC27" s="398"/>
      <c r="AD27" s="398"/>
      <c r="AE27" s="398"/>
    </row>
    <row r="28" spans="1:31" ht="17.100000000000001" customHeight="1">
      <c r="A28" s="412"/>
      <c r="B28" s="645"/>
      <c r="C28" s="505" t="s">
        <v>575</v>
      </c>
      <c r="D28" s="405">
        <v>2</v>
      </c>
      <c r="E28" s="398">
        <v>1</v>
      </c>
      <c r="F28" s="398" t="s">
        <v>555</v>
      </c>
      <c r="G28" s="398" t="s">
        <v>555</v>
      </c>
      <c r="H28" s="398" t="s">
        <v>555</v>
      </c>
      <c r="I28" s="398" t="s">
        <v>33</v>
      </c>
      <c r="J28" s="398" t="s">
        <v>555</v>
      </c>
      <c r="K28" s="398" t="s">
        <v>555</v>
      </c>
      <c r="L28" s="398" t="s">
        <v>555</v>
      </c>
      <c r="M28" s="398" t="s">
        <v>33</v>
      </c>
      <c r="N28" s="398" t="s">
        <v>555</v>
      </c>
      <c r="O28" s="406">
        <v>0</v>
      </c>
      <c r="P28" s="407">
        <v>1</v>
      </c>
      <c r="Q28" s="407" t="s">
        <v>555</v>
      </c>
      <c r="R28" s="407" t="s">
        <v>33</v>
      </c>
      <c r="S28" s="407" t="s">
        <v>555</v>
      </c>
      <c r="T28" s="407" t="s">
        <v>33</v>
      </c>
      <c r="U28" s="407" t="s">
        <v>35</v>
      </c>
      <c r="V28" s="407" t="s">
        <v>35</v>
      </c>
      <c r="W28" s="407" t="s">
        <v>35</v>
      </c>
      <c r="X28" s="407" t="s">
        <v>35</v>
      </c>
      <c r="Y28" s="495" t="s">
        <v>35</v>
      </c>
      <c r="Z28" s="575"/>
      <c r="AA28" s="398"/>
      <c r="AB28" s="398"/>
      <c r="AC28" s="398"/>
      <c r="AD28" s="398"/>
      <c r="AE28" s="398"/>
    </row>
    <row r="29" spans="1:31" ht="17.100000000000001" customHeight="1">
      <c r="A29" s="412"/>
      <c r="B29" s="646" t="s">
        <v>576</v>
      </c>
      <c r="C29" s="504" t="s">
        <v>515</v>
      </c>
      <c r="D29" s="410">
        <f t="shared" ref="D29:N29" si="6">SUM(D30:D33)</f>
        <v>0</v>
      </c>
      <c r="E29" s="411">
        <f t="shared" si="6"/>
        <v>1</v>
      </c>
      <c r="F29" s="411">
        <f t="shared" si="6"/>
        <v>0</v>
      </c>
      <c r="G29" s="411">
        <f t="shared" si="6"/>
        <v>1</v>
      </c>
      <c r="H29" s="411">
        <f t="shared" si="6"/>
        <v>2</v>
      </c>
      <c r="I29" s="411">
        <f t="shared" si="6"/>
        <v>0</v>
      </c>
      <c r="J29" s="411">
        <f t="shared" si="6"/>
        <v>1</v>
      </c>
      <c r="K29" s="411">
        <f t="shared" si="6"/>
        <v>1</v>
      </c>
      <c r="L29" s="411">
        <f t="shared" si="6"/>
        <v>1</v>
      </c>
      <c r="M29" s="411">
        <f t="shared" si="6"/>
        <v>4</v>
      </c>
      <c r="N29" s="411">
        <f t="shared" si="6"/>
        <v>2</v>
      </c>
      <c r="O29" s="397">
        <f>SUM(O30:O33)</f>
        <v>15</v>
      </c>
      <c r="P29" s="397">
        <f t="shared" ref="P29:Y29" si="7">SUM(P30:P33)</f>
        <v>18</v>
      </c>
      <c r="Q29" s="397">
        <f>SUM(Q30:Q33)</f>
        <v>19</v>
      </c>
      <c r="R29" s="397">
        <f t="shared" si="7"/>
        <v>13</v>
      </c>
      <c r="S29" s="397">
        <f t="shared" si="7"/>
        <v>18</v>
      </c>
      <c r="T29" s="397">
        <f t="shared" si="7"/>
        <v>17</v>
      </c>
      <c r="U29" s="397">
        <f t="shared" si="7"/>
        <v>16</v>
      </c>
      <c r="V29" s="397">
        <f t="shared" si="7"/>
        <v>21</v>
      </c>
      <c r="W29" s="397">
        <f t="shared" si="7"/>
        <v>19</v>
      </c>
      <c r="X29" s="397">
        <f t="shared" si="7"/>
        <v>21</v>
      </c>
      <c r="Y29" s="492">
        <f t="shared" si="7"/>
        <v>19</v>
      </c>
      <c r="Z29" s="575"/>
      <c r="AA29" s="398"/>
      <c r="AB29" s="398"/>
      <c r="AC29" s="398"/>
      <c r="AD29" s="398"/>
      <c r="AE29" s="398"/>
    </row>
    <row r="30" spans="1:31" ht="17.100000000000001" customHeight="1">
      <c r="A30" s="412"/>
      <c r="B30" s="647"/>
      <c r="C30" s="505" t="s">
        <v>577</v>
      </c>
      <c r="D30" s="405" t="s">
        <v>555</v>
      </c>
      <c r="E30" s="398">
        <v>1</v>
      </c>
      <c r="F30" s="398" t="s">
        <v>33</v>
      </c>
      <c r="G30" s="398" t="s">
        <v>555</v>
      </c>
      <c r="H30" s="398" t="s">
        <v>555</v>
      </c>
      <c r="I30" s="398" t="s">
        <v>553</v>
      </c>
      <c r="J30" s="398" t="s">
        <v>554</v>
      </c>
      <c r="K30" s="398" t="s">
        <v>556</v>
      </c>
      <c r="L30" s="398" t="s">
        <v>555</v>
      </c>
      <c r="M30" s="398">
        <v>3</v>
      </c>
      <c r="N30" s="398">
        <v>2</v>
      </c>
      <c r="O30" s="406">
        <v>12</v>
      </c>
      <c r="P30" s="407">
        <v>14</v>
      </c>
      <c r="Q30" s="407">
        <v>16</v>
      </c>
      <c r="R30" s="407">
        <v>9</v>
      </c>
      <c r="S30" s="407">
        <v>11</v>
      </c>
      <c r="T30" s="407">
        <v>12</v>
      </c>
      <c r="U30" s="407">
        <v>11</v>
      </c>
      <c r="V30" s="407">
        <v>14</v>
      </c>
      <c r="W30" s="407">
        <v>14</v>
      </c>
      <c r="X30" s="407">
        <v>18</v>
      </c>
      <c r="Y30" s="495">
        <v>16</v>
      </c>
      <c r="Z30" s="575"/>
      <c r="AA30" s="398"/>
      <c r="AB30" s="398"/>
      <c r="AC30" s="398"/>
      <c r="AD30" s="398"/>
      <c r="AE30" s="398"/>
    </row>
    <row r="31" spans="1:31" ht="17.100000000000001" customHeight="1">
      <c r="A31" s="412"/>
      <c r="B31" s="647"/>
      <c r="C31" s="506" t="s">
        <v>578</v>
      </c>
      <c r="D31" s="405" t="s">
        <v>555</v>
      </c>
      <c r="E31" s="398" t="s">
        <v>555</v>
      </c>
      <c r="F31" s="398" t="s">
        <v>556</v>
      </c>
      <c r="G31" s="398" t="s">
        <v>555</v>
      </c>
      <c r="H31" s="398">
        <v>1</v>
      </c>
      <c r="I31" s="398" t="s">
        <v>553</v>
      </c>
      <c r="J31" s="398" t="s">
        <v>555</v>
      </c>
      <c r="K31" s="398" t="s">
        <v>554</v>
      </c>
      <c r="L31" s="398" t="s">
        <v>555</v>
      </c>
      <c r="M31" s="398" t="s">
        <v>555</v>
      </c>
      <c r="N31" s="398" t="s">
        <v>554</v>
      </c>
      <c r="O31" s="406">
        <v>2</v>
      </c>
      <c r="P31" s="407">
        <v>3</v>
      </c>
      <c r="Q31" s="407">
        <v>2</v>
      </c>
      <c r="R31" s="407">
        <v>3</v>
      </c>
      <c r="S31" s="407">
        <v>6</v>
      </c>
      <c r="T31" s="407">
        <v>4</v>
      </c>
      <c r="U31" s="407">
        <v>4</v>
      </c>
      <c r="V31" s="407">
        <v>6</v>
      </c>
      <c r="W31" s="407">
        <v>4</v>
      </c>
      <c r="X31" s="407">
        <v>3</v>
      </c>
      <c r="Y31" s="495">
        <v>3</v>
      </c>
      <c r="Z31" s="575"/>
      <c r="AA31" s="398"/>
      <c r="AB31" s="398"/>
      <c r="AC31" s="398"/>
      <c r="AD31" s="398"/>
      <c r="AE31" s="398"/>
    </row>
    <row r="32" spans="1:31" ht="17.100000000000001" customHeight="1">
      <c r="A32" s="412"/>
      <c r="B32" s="647"/>
      <c r="C32" s="505" t="s">
        <v>579</v>
      </c>
      <c r="D32" s="405" t="s">
        <v>557</v>
      </c>
      <c r="E32" s="398" t="s">
        <v>555</v>
      </c>
      <c r="F32" s="398" t="s">
        <v>555</v>
      </c>
      <c r="G32" s="398">
        <v>1</v>
      </c>
      <c r="H32" s="398">
        <v>1</v>
      </c>
      <c r="I32" s="398" t="s">
        <v>33</v>
      </c>
      <c r="J32" s="398">
        <v>1</v>
      </c>
      <c r="K32" s="398">
        <v>1</v>
      </c>
      <c r="L32" s="398">
        <v>1</v>
      </c>
      <c r="M32" s="398">
        <v>1</v>
      </c>
      <c r="N32" s="398" t="s">
        <v>555</v>
      </c>
      <c r="O32" s="406">
        <v>1</v>
      </c>
      <c r="P32" s="407">
        <v>1</v>
      </c>
      <c r="Q32" s="407">
        <v>1</v>
      </c>
      <c r="R32" s="407">
        <v>1</v>
      </c>
      <c r="S32" s="407">
        <v>1</v>
      </c>
      <c r="T32" s="407">
        <v>1</v>
      </c>
      <c r="U32" s="407">
        <v>1</v>
      </c>
      <c r="V32" s="407">
        <v>1</v>
      </c>
      <c r="W32" s="407">
        <v>1</v>
      </c>
      <c r="X32" s="407" t="s">
        <v>35</v>
      </c>
      <c r="Y32" s="495" t="s">
        <v>35</v>
      </c>
      <c r="Z32" s="575"/>
      <c r="AA32" s="398"/>
      <c r="AB32" s="398"/>
      <c r="AC32" s="398"/>
      <c r="AD32" s="398"/>
      <c r="AE32" s="398"/>
    </row>
    <row r="33" spans="1:31" ht="17.100000000000001" customHeight="1">
      <c r="A33" s="412"/>
      <c r="B33" s="648"/>
      <c r="C33" s="505" t="s">
        <v>580</v>
      </c>
      <c r="D33" s="405" t="s">
        <v>555</v>
      </c>
      <c r="E33" s="398" t="s">
        <v>556</v>
      </c>
      <c r="F33" s="398" t="s">
        <v>554</v>
      </c>
      <c r="G33" s="398" t="s">
        <v>555</v>
      </c>
      <c r="H33" s="398" t="s">
        <v>33</v>
      </c>
      <c r="I33" s="398" t="s">
        <v>555</v>
      </c>
      <c r="J33" s="398" t="s">
        <v>33</v>
      </c>
      <c r="K33" s="398" t="s">
        <v>33</v>
      </c>
      <c r="L33" s="398" t="s">
        <v>555</v>
      </c>
      <c r="M33" s="398" t="s">
        <v>557</v>
      </c>
      <c r="N33" s="398" t="s">
        <v>555</v>
      </c>
      <c r="O33" s="406">
        <v>0</v>
      </c>
      <c r="P33" s="407" t="s">
        <v>555</v>
      </c>
      <c r="Q33" s="407" t="s">
        <v>33</v>
      </c>
      <c r="R33" s="407" t="s">
        <v>554</v>
      </c>
      <c r="S33" s="407" t="s">
        <v>554</v>
      </c>
      <c r="T33" s="407" t="s">
        <v>553</v>
      </c>
      <c r="U33" s="407" t="s">
        <v>35</v>
      </c>
      <c r="V33" s="407" t="s">
        <v>35</v>
      </c>
      <c r="W33" s="407" t="s">
        <v>35</v>
      </c>
      <c r="X33" s="407" t="s">
        <v>35</v>
      </c>
      <c r="Y33" s="495" t="s">
        <v>35</v>
      </c>
      <c r="Z33" s="575"/>
      <c r="AA33" s="398"/>
      <c r="AB33" s="398"/>
      <c r="AC33" s="398"/>
      <c r="AD33" s="398"/>
      <c r="AE33" s="398"/>
    </row>
    <row r="34" spans="1:31" ht="17.100000000000001" customHeight="1">
      <c r="A34" s="412"/>
      <c r="B34" s="637" t="s">
        <v>519</v>
      </c>
      <c r="C34" s="504" t="s">
        <v>515</v>
      </c>
      <c r="D34" s="410">
        <f t="shared" ref="D34:N34" si="8">SUM(D35:D36)</f>
        <v>79</v>
      </c>
      <c r="E34" s="411">
        <f t="shared" si="8"/>
        <v>84</v>
      </c>
      <c r="F34" s="411">
        <f t="shared" si="8"/>
        <v>88</v>
      </c>
      <c r="G34" s="411">
        <f t="shared" si="8"/>
        <v>76</v>
      </c>
      <c r="H34" s="411">
        <f t="shared" si="8"/>
        <v>106</v>
      </c>
      <c r="I34" s="411">
        <f t="shared" si="8"/>
        <v>152</v>
      </c>
      <c r="J34" s="411">
        <f t="shared" si="8"/>
        <v>191</v>
      </c>
      <c r="K34" s="411">
        <f t="shared" si="8"/>
        <v>200</v>
      </c>
      <c r="L34" s="411">
        <f t="shared" si="8"/>
        <v>203</v>
      </c>
      <c r="M34" s="411">
        <f t="shared" si="8"/>
        <v>195</v>
      </c>
      <c r="N34" s="411">
        <f t="shared" si="8"/>
        <v>188</v>
      </c>
      <c r="O34" s="397">
        <f>O35+O36</f>
        <v>206</v>
      </c>
      <c r="P34" s="397">
        <f>P35+P36</f>
        <v>231</v>
      </c>
      <c r="Q34" s="397">
        <f>Q35+Q36</f>
        <v>253</v>
      </c>
      <c r="R34" s="397">
        <f t="shared" ref="R34:Y34" si="9">R35+R36</f>
        <v>267</v>
      </c>
      <c r="S34" s="397">
        <f t="shared" si="9"/>
        <v>284</v>
      </c>
      <c r="T34" s="397">
        <f t="shared" si="9"/>
        <v>267</v>
      </c>
      <c r="U34" s="397">
        <f t="shared" si="9"/>
        <v>264</v>
      </c>
      <c r="V34" s="397">
        <f t="shared" si="9"/>
        <v>250</v>
      </c>
      <c r="W34" s="397">
        <f t="shared" si="9"/>
        <v>258</v>
      </c>
      <c r="X34" s="397">
        <f t="shared" si="9"/>
        <v>280</v>
      </c>
      <c r="Y34" s="492">
        <f t="shared" si="9"/>
        <v>301</v>
      </c>
      <c r="Z34" s="575"/>
      <c r="AA34" s="398"/>
      <c r="AB34" s="398"/>
      <c r="AC34" s="398"/>
      <c r="AD34" s="398"/>
      <c r="AE34" s="398"/>
    </row>
    <row r="35" spans="1:31" ht="17.100000000000001" customHeight="1">
      <c r="A35" s="412"/>
      <c r="B35" s="644"/>
      <c r="C35" s="505" t="s">
        <v>581</v>
      </c>
      <c r="D35" s="405" t="s">
        <v>555</v>
      </c>
      <c r="E35" s="398" t="s">
        <v>555</v>
      </c>
      <c r="F35" s="398">
        <v>1</v>
      </c>
      <c r="G35" s="398">
        <v>1</v>
      </c>
      <c r="H35" s="398">
        <v>1</v>
      </c>
      <c r="I35" s="398">
        <v>6</v>
      </c>
      <c r="J35" s="398">
        <v>6</v>
      </c>
      <c r="K35" s="398">
        <v>8</v>
      </c>
      <c r="L35" s="398">
        <v>3</v>
      </c>
      <c r="M35" s="398">
        <v>3</v>
      </c>
      <c r="N35" s="398">
        <v>2</v>
      </c>
      <c r="O35" s="406">
        <v>4</v>
      </c>
      <c r="P35" s="407">
        <v>5</v>
      </c>
      <c r="Q35" s="407">
        <v>5</v>
      </c>
      <c r="R35" s="407">
        <v>8</v>
      </c>
      <c r="S35" s="407">
        <v>16</v>
      </c>
      <c r="T35" s="407">
        <v>16</v>
      </c>
      <c r="U35" s="407">
        <v>17</v>
      </c>
      <c r="V35" s="407">
        <v>17</v>
      </c>
      <c r="W35" s="407">
        <v>14</v>
      </c>
      <c r="X35" s="407">
        <v>9</v>
      </c>
      <c r="Y35" s="495">
        <v>12</v>
      </c>
      <c r="Z35" s="575"/>
      <c r="AA35" s="398"/>
      <c r="AB35" s="398"/>
      <c r="AC35" s="398"/>
      <c r="AD35" s="398"/>
      <c r="AE35" s="398"/>
    </row>
    <row r="36" spans="1:31" ht="17.100000000000001" customHeight="1">
      <c r="A36" s="412"/>
      <c r="B36" s="645"/>
      <c r="C36" s="505" t="s">
        <v>582</v>
      </c>
      <c r="D36" s="405">
        <v>79</v>
      </c>
      <c r="E36" s="398">
        <v>84</v>
      </c>
      <c r="F36" s="398">
        <v>87</v>
      </c>
      <c r="G36" s="398">
        <v>75</v>
      </c>
      <c r="H36" s="398">
        <v>105</v>
      </c>
      <c r="I36" s="398">
        <v>146</v>
      </c>
      <c r="J36" s="398">
        <v>185</v>
      </c>
      <c r="K36" s="398">
        <v>192</v>
      </c>
      <c r="L36" s="398">
        <v>200</v>
      </c>
      <c r="M36" s="398">
        <v>192</v>
      </c>
      <c r="N36" s="398">
        <v>186</v>
      </c>
      <c r="O36" s="406">
        <v>202</v>
      </c>
      <c r="P36" s="407">
        <v>226</v>
      </c>
      <c r="Q36" s="407">
        <v>248</v>
      </c>
      <c r="R36" s="407">
        <v>259</v>
      </c>
      <c r="S36" s="407">
        <v>268</v>
      </c>
      <c r="T36" s="407">
        <v>251</v>
      </c>
      <c r="U36" s="407">
        <v>247</v>
      </c>
      <c r="V36" s="407">
        <v>233</v>
      </c>
      <c r="W36" s="407">
        <v>244</v>
      </c>
      <c r="X36" s="407">
        <v>271</v>
      </c>
      <c r="Y36" s="495">
        <v>289</v>
      </c>
      <c r="Z36" s="575"/>
      <c r="AA36" s="398"/>
      <c r="AB36" s="398"/>
      <c r="AC36" s="398"/>
      <c r="AD36" s="398"/>
      <c r="AE36" s="398"/>
    </row>
    <row r="37" spans="1:31" ht="17.100000000000001" customHeight="1">
      <c r="A37" s="412"/>
      <c r="B37" s="634" t="s">
        <v>583</v>
      </c>
      <c r="C37" s="504" t="s">
        <v>515</v>
      </c>
      <c r="D37" s="410" t="str">
        <f t="shared" ref="D37:I37" si="10">D39</f>
        <v>-</v>
      </c>
      <c r="E37" s="411" t="str">
        <f t="shared" si="10"/>
        <v>-</v>
      </c>
      <c r="F37" s="411" t="str">
        <f t="shared" si="10"/>
        <v>-</v>
      </c>
      <c r="G37" s="411" t="str">
        <f t="shared" si="10"/>
        <v>-</v>
      </c>
      <c r="H37" s="411" t="str">
        <f t="shared" si="10"/>
        <v>-</v>
      </c>
      <c r="I37" s="411">
        <f t="shared" si="10"/>
        <v>1</v>
      </c>
      <c r="J37" s="411" t="s">
        <v>554</v>
      </c>
      <c r="K37" s="411" t="str">
        <f t="shared" ref="K37:N37" si="11">K39</f>
        <v>-</v>
      </c>
      <c r="L37" s="411" t="str">
        <f t="shared" si="11"/>
        <v>-</v>
      </c>
      <c r="M37" s="411" t="str">
        <f t="shared" si="11"/>
        <v>-</v>
      </c>
      <c r="N37" s="411" t="str">
        <f t="shared" si="11"/>
        <v>-</v>
      </c>
      <c r="O37" s="397">
        <f t="shared" ref="O37:Y37" si="12">SUM(O38:O42)</f>
        <v>0</v>
      </c>
      <c r="P37" s="397">
        <f t="shared" si="12"/>
        <v>1</v>
      </c>
      <c r="Q37" s="397">
        <f t="shared" si="12"/>
        <v>1</v>
      </c>
      <c r="R37" s="397">
        <f t="shared" si="12"/>
        <v>1</v>
      </c>
      <c r="S37" s="397">
        <f t="shared" si="12"/>
        <v>6</v>
      </c>
      <c r="T37" s="397">
        <f t="shared" si="12"/>
        <v>3</v>
      </c>
      <c r="U37" s="397">
        <f t="shared" si="12"/>
        <v>1</v>
      </c>
      <c r="V37" s="397">
        <f t="shared" si="12"/>
        <v>1</v>
      </c>
      <c r="W37" s="397">
        <f t="shared" si="12"/>
        <v>1</v>
      </c>
      <c r="X37" s="397">
        <f t="shared" si="12"/>
        <v>4</v>
      </c>
      <c r="Y37" s="492">
        <f t="shared" si="12"/>
        <v>3</v>
      </c>
      <c r="Z37" s="575"/>
      <c r="AA37" s="398"/>
      <c r="AB37" s="398"/>
      <c r="AC37" s="398"/>
      <c r="AD37" s="398"/>
      <c r="AE37" s="398"/>
    </row>
    <row r="38" spans="1:31" ht="17.100000000000001" customHeight="1">
      <c r="A38" s="412"/>
      <c r="B38" s="635"/>
      <c r="C38" s="505" t="s">
        <v>584</v>
      </c>
      <c r="D38" s="413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06" t="s">
        <v>35</v>
      </c>
      <c r="P38" s="406" t="s">
        <v>35</v>
      </c>
      <c r="Q38" s="406" t="s">
        <v>35</v>
      </c>
      <c r="R38" s="407" t="s">
        <v>553</v>
      </c>
      <c r="S38" s="406">
        <v>1</v>
      </c>
      <c r="T38" s="406">
        <v>1</v>
      </c>
      <c r="U38" s="407" t="s">
        <v>35</v>
      </c>
      <c r="V38" s="406" t="s">
        <v>35</v>
      </c>
      <c r="W38" s="406" t="s">
        <v>35</v>
      </c>
      <c r="X38" s="407" t="s">
        <v>35</v>
      </c>
      <c r="Y38" s="496" t="s">
        <v>35</v>
      </c>
      <c r="Z38" s="575"/>
      <c r="AA38" s="398"/>
      <c r="AB38" s="398"/>
      <c r="AC38" s="398"/>
      <c r="AD38" s="398"/>
      <c r="AE38" s="398"/>
    </row>
    <row r="39" spans="1:31" ht="17.100000000000001" customHeight="1">
      <c r="A39" s="412"/>
      <c r="B39" s="635"/>
      <c r="C39" s="507" t="s">
        <v>585</v>
      </c>
      <c r="D39" s="405" t="s">
        <v>555</v>
      </c>
      <c r="E39" s="398" t="s">
        <v>554</v>
      </c>
      <c r="F39" s="398" t="s">
        <v>554</v>
      </c>
      <c r="G39" s="398" t="s">
        <v>555</v>
      </c>
      <c r="H39" s="398" t="s">
        <v>555</v>
      </c>
      <c r="I39" s="398">
        <v>1</v>
      </c>
      <c r="J39" s="398" t="s">
        <v>556</v>
      </c>
      <c r="K39" s="398" t="s">
        <v>555</v>
      </c>
      <c r="L39" s="398" t="s">
        <v>553</v>
      </c>
      <c r="M39" s="398" t="s">
        <v>555</v>
      </c>
      <c r="N39" s="398" t="s">
        <v>554</v>
      </c>
      <c r="O39" s="406" t="s">
        <v>35</v>
      </c>
      <c r="P39" s="406" t="s">
        <v>35</v>
      </c>
      <c r="Q39" s="406" t="s">
        <v>35</v>
      </c>
      <c r="R39" s="407" t="s">
        <v>554</v>
      </c>
      <c r="S39" s="406" t="s">
        <v>554</v>
      </c>
      <c r="T39" s="406" t="s">
        <v>632</v>
      </c>
      <c r="U39" s="407" t="s">
        <v>35</v>
      </c>
      <c r="V39" s="406" t="s">
        <v>35</v>
      </c>
      <c r="W39" s="406" t="s">
        <v>35</v>
      </c>
      <c r="X39" s="407">
        <v>1</v>
      </c>
      <c r="Y39" s="495">
        <v>1</v>
      </c>
      <c r="Z39" s="575"/>
      <c r="AA39" s="398"/>
      <c r="AB39" s="398"/>
      <c r="AC39" s="398"/>
      <c r="AD39" s="398"/>
      <c r="AE39" s="398"/>
    </row>
    <row r="40" spans="1:31" ht="17.100000000000001" customHeight="1">
      <c r="A40" s="412"/>
      <c r="B40" s="635"/>
      <c r="C40" s="505" t="s">
        <v>586</v>
      </c>
      <c r="D40" s="405"/>
      <c r="E40" s="398"/>
      <c r="F40" s="398"/>
      <c r="G40" s="398"/>
      <c r="H40" s="398"/>
      <c r="I40" s="398"/>
      <c r="J40" s="398"/>
      <c r="K40" s="398"/>
      <c r="L40" s="398"/>
      <c r="M40" s="398"/>
      <c r="N40" s="398"/>
      <c r="O40" s="406" t="s">
        <v>557</v>
      </c>
      <c r="P40" s="407">
        <v>1</v>
      </c>
      <c r="Q40" s="407">
        <v>1</v>
      </c>
      <c r="R40" s="407">
        <v>1</v>
      </c>
      <c r="S40" s="407">
        <v>1</v>
      </c>
      <c r="T40" s="407">
        <v>1</v>
      </c>
      <c r="U40" s="407" t="s">
        <v>35</v>
      </c>
      <c r="V40" s="407" t="s">
        <v>35</v>
      </c>
      <c r="W40" s="407" t="s">
        <v>35</v>
      </c>
      <c r="X40" s="407" t="s">
        <v>35</v>
      </c>
      <c r="Y40" s="495" t="s">
        <v>35</v>
      </c>
      <c r="Z40" s="575"/>
      <c r="AA40" s="398"/>
      <c r="AB40" s="398"/>
      <c r="AC40" s="398"/>
      <c r="AD40" s="398"/>
      <c r="AE40" s="398"/>
    </row>
    <row r="41" spans="1:31" ht="17.100000000000001" customHeight="1">
      <c r="A41" s="412"/>
      <c r="B41" s="635"/>
      <c r="C41" s="505" t="s">
        <v>587</v>
      </c>
      <c r="D41" s="405" t="s">
        <v>555</v>
      </c>
      <c r="E41" s="398" t="s">
        <v>555</v>
      </c>
      <c r="F41" s="398" t="s">
        <v>33</v>
      </c>
      <c r="G41" s="398" t="s">
        <v>555</v>
      </c>
      <c r="H41" s="398" t="s">
        <v>555</v>
      </c>
      <c r="I41" s="398">
        <v>1</v>
      </c>
      <c r="J41" s="398" t="s">
        <v>555</v>
      </c>
      <c r="K41" s="398" t="s">
        <v>554</v>
      </c>
      <c r="L41" s="398" t="s">
        <v>556</v>
      </c>
      <c r="M41" s="398" t="s">
        <v>554</v>
      </c>
      <c r="N41" s="398" t="s">
        <v>554</v>
      </c>
      <c r="O41" s="406" t="s">
        <v>35</v>
      </c>
      <c r="P41" s="406" t="s">
        <v>35</v>
      </c>
      <c r="Q41" s="406" t="s">
        <v>35</v>
      </c>
      <c r="R41" s="407" t="s">
        <v>33</v>
      </c>
      <c r="S41" s="406" t="s">
        <v>553</v>
      </c>
      <c r="T41" s="406" t="s">
        <v>555</v>
      </c>
      <c r="U41" s="407" t="s">
        <v>35</v>
      </c>
      <c r="V41" s="406" t="s">
        <v>35</v>
      </c>
      <c r="W41" s="406" t="s">
        <v>35</v>
      </c>
      <c r="X41" s="407" t="s">
        <v>35</v>
      </c>
      <c r="Y41" s="495" t="s">
        <v>35</v>
      </c>
      <c r="Z41" s="575"/>
      <c r="AA41" s="398"/>
      <c r="AB41" s="398"/>
      <c r="AC41" s="398"/>
      <c r="AD41" s="398"/>
      <c r="AE41" s="398"/>
    </row>
    <row r="42" spans="1:31" ht="17.100000000000001" customHeight="1">
      <c r="A42" s="412"/>
      <c r="B42" s="636"/>
      <c r="C42" s="505" t="s">
        <v>588</v>
      </c>
      <c r="D42" s="408"/>
      <c r="E42" s="409"/>
      <c r="F42" s="409"/>
      <c r="G42" s="409"/>
      <c r="H42" s="409"/>
      <c r="I42" s="409"/>
      <c r="J42" s="409"/>
      <c r="K42" s="409"/>
      <c r="L42" s="409"/>
      <c r="M42" s="409"/>
      <c r="N42" s="409"/>
      <c r="O42" s="406" t="s">
        <v>35</v>
      </c>
      <c r="P42" s="406" t="s">
        <v>35</v>
      </c>
      <c r="Q42" s="406" t="s">
        <v>35</v>
      </c>
      <c r="R42" s="407" t="s">
        <v>555</v>
      </c>
      <c r="S42" s="406">
        <v>4</v>
      </c>
      <c r="T42" s="406">
        <v>1</v>
      </c>
      <c r="U42" s="407">
        <v>1</v>
      </c>
      <c r="V42" s="406">
        <v>1</v>
      </c>
      <c r="W42" s="406">
        <v>1</v>
      </c>
      <c r="X42" s="407">
        <v>3</v>
      </c>
      <c r="Y42" s="496">
        <v>2</v>
      </c>
      <c r="Z42" s="575"/>
      <c r="AA42" s="398"/>
      <c r="AB42" s="398"/>
      <c r="AC42" s="398"/>
      <c r="AD42" s="398"/>
      <c r="AE42" s="398"/>
    </row>
    <row r="43" spans="1:31" ht="17.100000000000001" customHeight="1">
      <c r="A43" s="412"/>
      <c r="B43" s="637" t="s">
        <v>520</v>
      </c>
      <c r="C43" s="504" t="s">
        <v>515</v>
      </c>
      <c r="D43" s="410">
        <f t="shared" ref="D43:N43" si="13">SUM(D45:D58)</f>
        <v>4</v>
      </c>
      <c r="E43" s="411">
        <f t="shared" si="13"/>
        <v>3</v>
      </c>
      <c r="F43" s="411">
        <f t="shared" si="13"/>
        <v>3</v>
      </c>
      <c r="G43" s="411">
        <f t="shared" si="13"/>
        <v>3</v>
      </c>
      <c r="H43" s="411">
        <f t="shared" si="13"/>
        <v>2</v>
      </c>
      <c r="I43" s="411">
        <f t="shared" si="13"/>
        <v>2</v>
      </c>
      <c r="J43" s="411">
        <f t="shared" si="13"/>
        <v>2</v>
      </c>
      <c r="K43" s="411">
        <f t="shared" si="13"/>
        <v>4</v>
      </c>
      <c r="L43" s="411">
        <f t="shared" si="13"/>
        <v>2</v>
      </c>
      <c r="M43" s="411">
        <f t="shared" si="13"/>
        <v>3</v>
      </c>
      <c r="N43" s="411">
        <f t="shared" si="13"/>
        <v>4</v>
      </c>
      <c r="O43" s="397">
        <f>SUM(O44:O59)</f>
        <v>28</v>
      </c>
      <c r="P43" s="397">
        <f>SUM(P44:P59)</f>
        <v>34</v>
      </c>
      <c r="Q43" s="397">
        <f>SUM(Q44:Q59)</f>
        <v>42</v>
      </c>
      <c r="R43" s="397">
        <f>SUM(R44:R59)</f>
        <v>52</v>
      </c>
      <c r="S43" s="397">
        <f t="shared" ref="S43:Y43" si="14">SUM(S44:S59)</f>
        <v>54</v>
      </c>
      <c r="T43" s="397">
        <f t="shared" si="14"/>
        <v>66</v>
      </c>
      <c r="U43" s="397">
        <f t="shared" si="14"/>
        <v>67</v>
      </c>
      <c r="V43" s="397">
        <f t="shared" si="14"/>
        <v>75</v>
      </c>
      <c r="W43" s="397">
        <f t="shared" si="14"/>
        <v>87</v>
      </c>
      <c r="X43" s="397">
        <f t="shared" si="14"/>
        <v>90</v>
      </c>
      <c r="Y43" s="492">
        <f t="shared" si="14"/>
        <v>84</v>
      </c>
      <c r="Z43" s="575"/>
      <c r="AA43" s="398"/>
      <c r="AB43" s="398"/>
      <c r="AC43" s="398"/>
      <c r="AD43" s="398"/>
      <c r="AE43" s="398"/>
    </row>
    <row r="44" spans="1:31" ht="17.100000000000001" customHeight="1">
      <c r="A44" s="412"/>
      <c r="B44" s="638"/>
      <c r="C44" s="505" t="s">
        <v>589</v>
      </c>
      <c r="D44" s="408"/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6" t="s">
        <v>554</v>
      </c>
      <c r="P44" s="406" t="s">
        <v>555</v>
      </c>
      <c r="Q44" s="406">
        <v>2</v>
      </c>
      <c r="R44" s="406">
        <v>2</v>
      </c>
      <c r="S44" s="406">
        <v>2</v>
      </c>
      <c r="T44" s="406">
        <v>2</v>
      </c>
      <c r="U44" s="406">
        <v>2</v>
      </c>
      <c r="V44" s="406">
        <v>2</v>
      </c>
      <c r="W44" s="406">
        <v>2</v>
      </c>
      <c r="X44" s="406">
        <v>2</v>
      </c>
      <c r="Y44" s="496">
        <v>2</v>
      </c>
      <c r="Z44" s="575"/>
      <c r="AA44" s="398"/>
      <c r="AB44" s="398"/>
      <c r="AC44" s="398"/>
      <c r="AD44" s="398"/>
      <c r="AE44" s="398"/>
    </row>
    <row r="45" spans="1:31" ht="17.100000000000001" customHeight="1">
      <c r="A45" s="412"/>
      <c r="B45" s="638"/>
      <c r="C45" s="505" t="s">
        <v>590</v>
      </c>
      <c r="D45" s="405">
        <v>4</v>
      </c>
      <c r="E45" s="398">
        <v>3</v>
      </c>
      <c r="F45" s="398">
        <v>3</v>
      </c>
      <c r="G45" s="398">
        <v>3</v>
      </c>
      <c r="H45" s="398">
        <v>2</v>
      </c>
      <c r="I45" s="398">
        <v>2</v>
      </c>
      <c r="J45" s="398">
        <v>2</v>
      </c>
      <c r="K45" s="398">
        <v>3</v>
      </c>
      <c r="L45" s="398">
        <v>1</v>
      </c>
      <c r="M45" s="398">
        <v>1</v>
      </c>
      <c r="N45" s="398">
        <v>2</v>
      </c>
      <c r="O45" s="406">
        <v>6</v>
      </c>
      <c r="P45" s="407">
        <v>5</v>
      </c>
      <c r="Q45" s="407">
        <v>10</v>
      </c>
      <c r="R45" s="407">
        <v>18</v>
      </c>
      <c r="S45" s="407">
        <v>21</v>
      </c>
      <c r="T45" s="407">
        <v>31</v>
      </c>
      <c r="U45" s="407">
        <v>29</v>
      </c>
      <c r="V45" s="407">
        <v>30</v>
      </c>
      <c r="W45" s="407">
        <v>29</v>
      </c>
      <c r="X45" s="407">
        <v>31</v>
      </c>
      <c r="Y45" s="495">
        <v>31</v>
      </c>
      <c r="Z45" s="575"/>
      <c r="AA45" s="398"/>
      <c r="AB45" s="398"/>
      <c r="AC45" s="398"/>
      <c r="AD45" s="398"/>
      <c r="AE45" s="398"/>
    </row>
    <row r="46" spans="1:31" ht="17.100000000000001" customHeight="1">
      <c r="A46" s="412"/>
      <c r="B46" s="638"/>
      <c r="C46" s="505" t="s">
        <v>591</v>
      </c>
      <c r="D46" s="408"/>
      <c r="E46" s="409"/>
      <c r="F46" s="409"/>
      <c r="G46" s="409"/>
      <c r="H46" s="409"/>
      <c r="I46" s="409"/>
      <c r="J46" s="409"/>
      <c r="K46" s="409"/>
      <c r="L46" s="409"/>
      <c r="M46" s="409"/>
      <c r="N46" s="409"/>
      <c r="O46" s="406">
        <v>3</v>
      </c>
      <c r="P46" s="407">
        <v>6</v>
      </c>
      <c r="Q46" s="407">
        <v>4</v>
      </c>
      <c r="R46" s="407">
        <v>2</v>
      </c>
      <c r="S46" s="407">
        <v>2</v>
      </c>
      <c r="T46" s="407">
        <v>4</v>
      </c>
      <c r="U46" s="407">
        <v>6</v>
      </c>
      <c r="V46" s="407">
        <v>7</v>
      </c>
      <c r="W46" s="407">
        <v>10</v>
      </c>
      <c r="X46" s="407">
        <v>9</v>
      </c>
      <c r="Y46" s="495">
        <v>9</v>
      </c>
      <c r="Z46" s="575"/>
      <c r="AA46" s="398"/>
      <c r="AB46" s="398"/>
      <c r="AC46" s="398"/>
      <c r="AD46" s="398"/>
      <c r="AE46" s="398"/>
    </row>
    <row r="47" spans="1:31" ht="17.100000000000001" customHeight="1">
      <c r="A47" s="412"/>
      <c r="B47" s="638"/>
      <c r="C47" s="505" t="s">
        <v>592</v>
      </c>
      <c r="D47" s="405" t="s">
        <v>555</v>
      </c>
      <c r="E47" s="398" t="s">
        <v>555</v>
      </c>
      <c r="F47" s="398" t="s">
        <v>555</v>
      </c>
      <c r="G47" s="398" t="s">
        <v>33</v>
      </c>
      <c r="H47" s="398" t="s">
        <v>555</v>
      </c>
      <c r="I47" s="398" t="s">
        <v>555</v>
      </c>
      <c r="J47" s="398" t="s">
        <v>555</v>
      </c>
      <c r="K47" s="398" t="s">
        <v>554</v>
      </c>
      <c r="L47" s="398" t="s">
        <v>555</v>
      </c>
      <c r="M47" s="398">
        <v>1</v>
      </c>
      <c r="N47" s="398">
        <v>1</v>
      </c>
      <c r="O47" s="406">
        <v>1</v>
      </c>
      <c r="P47" s="407">
        <v>1</v>
      </c>
      <c r="Q47" s="407">
        <v>2</v>
      </c>
      <c r="R47" s="407">
        <v>1</v>
      </c>
      <c r="S47" s="407">
        <v>1</v>
      </c>
      <c r="T47" s="407">
        <v>1</v>
      </c>
      <c r="U47" s="407">
        <v>1</v>
      </c>
      <c r="V47" s="407">
        <v>1</v>
      </c>
      <c r="W47" s="407">
        <v>2</v>
      </c>
      <c r="X47" s="407">
        <v>3</v>
      </c>
      <c r="Y47" s="495">
        <v>1</v>
      </c>
      <c r="Z47" s="575"/>
      <c r="AA47" s="398"/>
      <c r="AB47" s="398"/>
      <c r="AC47" s="398"/>
      <c r="AD47" s="398"/>
      <c r="AE47" s="398"/>
    </row>
    <row r="48" spans="1:31" ht="17.100000000000001" customHeight="1">
      <c r="A48" s="412"/>
      <c r="B48" s="638"/>
      <c r="C48" s="505" t="s">
        <v>593</v>
      </c>
      <c r="D48" s="408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6">
        <v>1</v>
      </c>
      <c r="P48" s="407">
        <v>1</v>
      </c>
      <c r="Q48" s="407">
        <v>2</v>
      </c>
      <c r="R48" s="407">
        <v>2</v>
      </c>
      <c r="S48" s="407">
        <v>2</v>
      </c>
      <c r="T48" s="407">
        <v>4</v>
      </c>
      <c r="U48" s="407">
        <v>4</v>
      </c>
      <c r="V48" s="407">
        <v>4</v>
      </c>
      <c r="W48" s="407">
        <v>4</v>
      </c>
      <c r="X48" s="407">
        <v>5</v>
      </c>
      <c r="Y48" s="495">
        <v>3</v>
      </c>
      <c r="Z48" s="575"/>
      <c r="AA48" s="398"/>
      <c r="AB48" s="398"/>
      <c r="AC48" s="398"/>
      <c r="AD48" s="398"/>
      <c r="AE48" s="398"/>
    </row>
    <row r="49" spans="1:31" ht="17.100000000000001" customHeight="1">
      <c r="A49" s="412"/>
      <c r="B49" s="638"/>
      <c r="C49" s="505" t="s">
        <v>594</v>
      </c>
      <c r="D49" s="408"/>
      <c r="E49" s="409"/>
      <c r="F49" s="409"/>
      <c r="G49" s="409"/>
      <c r="H49" s="409"/>
      <c r="I49" s="409"/>
      <c r="J49" s="409"/>
      <c r="K49" s="409"/>
      <c r="L49" s="409"/>
      <c r="M49" s="409"/>
      <c r="N49" s="409"/>
      <c r="O49" s="406" t="s">
        <v>554</v>
      </c>
      <c r="P49" s="407">
        <v>1</v>
      </c>
      <c r="Q49" s="407">
        <v>1</v>
      </c>
      <c r="R49" s="407">
        <v>1</v>
      </c>
      <c r="S49" s="407">
        <v>1</v>
      </c>
      <c r="T49" s="407">
        <v>1</v>
      </c>
      <c r="U49" s="407">
        <v>2</v>
      </c>
      <c r="V49" s="407">
        <v>2</v>
      </c>
      <c r="W49" s="407">
        <v>1</v>
      </c>
      <c r="X49" s="407">
        <v>2</v>
      </c>
      <c r="Y49" s="495">
        <v>2</v>
      </c>
      <c r="Z49" s="575"/>
      <c r="AA49" s="398"/>
      <c r="AB49" s="398"/>
      <c r="AC49" s="398"/>
      <c r="AD49" s="398"/>
      <c r="AE49" s="398"/>
    </row>
    <row r="50" spans="1:31" ht="17.100000000000001" customHeight="1">
      <c r="A50" s="412"/>
      <c r="B50" s="638"/>
      <c r="C50" s="505" t="s">
        <v>595</v>
      </c>
      <c r="D50" s="405" t="s">
        <v>554</v>
      </c>
      <c r="E50" s="398" t="s">
        <v>555</v>
      </c>
      <c r="F50" s="398" t="s">
        <v>554</v>
      </c>
      <c r="G50" s="398" t="s">
        <v>555</v>
      </c>
      <c r="H50" s="398" t="s">
        <v>555</v>
      </c>
      <c r="I50" s="398" t="s">
        <v>33</v>
      </c>
      <c r="J50" s="398" t="s">
        <v>555</v>
      </c>
      <c r="K50" s="398" t="s">
        <v>555</v>
      </c>
      <c r="L50" s="398" t="s">
        <v>33</v>
      </c>
      <c r="M50" s="398" t="s">
        <v>555</v>
      </c>
      <c r="N50" s="398" t="s">
        <v>555</v>
      </c>
      <c r="O50" s="406" t="s">
        <v>555</v>
      </c>
      <c r="P50" s="406" t="s">
        <v>555</v>
      </c>
      <c r="Q50" s="406" t="s">
        <v>555</v>
      </c>
      <c r="R50" s="407" t="s">
        <v>33</v>
      </c>
      <c r="S50" s="406" t="s">
        <v>555</v>
      </c>
      <c r="T50" s="406">
        <v>1</v>
      </c>
      <c r="U50" s="407">
        <v>1</v>
      </c>
      <c r="V50" s="406">
        <v>1</v>
      </c>
      <c r="W50" s="406">
        <v>1</v>
      </c>
      <c r="X50" s="407">
        <v>1</v>
      </c>
      <c r="Y50" s="495">
        <v>1</v>
      </c>
      <c r="Z50" s="575"/>
      <c r="AA50" s="398"/>
      <c r="AB50" s="398"/>
      <c r="AC50" s="398"/>
      <c r="AD50" s="398"/>
      <c r="AE50" s="398"/>
    </row>
    <row r="51" spans="1:31" ht="17.100000000000001" customHeight="1">
      <c r="A51" s="412"/>
      <c r="B51" s="638"/>
      <c r="C51" s="505" t="s">
        <v>596</v>
      </c>
      <c r="D51" s="408"/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6">
        <v>6</v>
      </c>
      <c r="P51" s="407">
        <v>2</v>
      </c>
      <c r="Q51" s="407">
        <v>1</v>
      </c>
      <c r="R51" s="407">
        <v>1</v>
      </c>
      <c r="S51" s="407">
        <v>1</v>
      </c>
      <c r="T51" s="407">
        <v>1</v>
      </c>
      <c r="U51" s="407">
        <v>1</v>
      </c>
      <c r="V51" s="407" t="s">
        <v>35</v>
      </c>
      <c r="W51" s="407">
        <v>2</v>
      </c>
      <c r="X51" s="407">
        <v>2</v>
      </c>
      <c r="Y51" s="495" t="s">
        <v>35</v>
      </c>
      <c r="Z51" s="575"/>
      <c r="AA51" s="398"/>
      <c r="AB51" s="398"/>
      <c r="AC51" s="398"/>
      <c r="AD51" s="398"/>
      <c r="AE51" s="398"/>
    </row>
    <row r="52" spans="1:31" ht="17.100000000000001" customHeight="1">
      <c r="A52" s="412"/>
      <c r="B52" s="638"/>
      <c r="C52" s="505" t="s">
        <v>597</v>
      </c>
      <c r="D52" s="408"/>
      <c r="E52" s="409"/>
      <c r="F52" s="409"/>
      <c r="G52" s="409"/>
      <c r="H52" s="409"/>
      <c r="I52" s="409"/>
      <c r="J52" s="409"/>
      <c r="K52" s="409"/>
      <c r="L52" s="409"/>
      <c r="M52" s="409"/>
      <c r="N52" s="409"/>
      <c r="O52" s="406">
        <v>1</v>
      </c>
      <c r="P52" s="407">
        <v>1</v>
      </c>
      <c r="Q52" s="407" t="s">
        <v>33</v>
      </c>
      <c r="R52" s="407" t="s">
        <v>555</v>
      </c>
      <c r="S52" s="407" t="s">
        <v>555</v>
      </c>
      <c r="T52" s="407" t="s">
        <v>555</v>
      </c>
      <c r="U52" s="407" t="s">
        <v>35</v>
      </c>
      <c r="V52" s="407">
        <v>3</v>
      </c>
      <c r="W52" s="407">
        <v>4</v>
      </c>
      <c r="X52" s="407" t="s">
        <v>35</v>
      </c>
      <c r="Y52" s="495" t="s">
        <v>35</v>
      </c>
      <c r="Z52" s="575"/>
      <c r="AA52" s="398"/>
      <c r="AB52" s="398"/>
      <c r="AC52" s="398"/>
      <c r="AD52" s="398"/>
      <c r="AE52" s="398"/>
    </row>
    <row r="53" spans="1:31" ht="17.100000000000001" customHeight="1">
      <c r="A53" s="412"/>
      <c r="B53" s="638"/>
      <c r="C53" s="505" t="s">
        <v>598</v>
      </c>
      <c r="D53" s="408"/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6" t="s">
        <v>35</v>
      </c>
      <c r="P53" s="407" t="s">
        <v>35</v>
      </c>
      <c r="Q53" s="407" t="s">
        <v>35</v>
      </c>
      <c r="R53" s="407" t="s">
        <v>35</v>
      </c>
      <c r="S53" s="407">
        <v>1</v>
      </c>
      <c r="T53" s="407">
        <v>4</v>
      </c>
      <c r="U53" s="407">
        <v>4</v>
      </c>
      <c r="V53" s="407">
        <v>3</v>
      </c>
      <c r="W53" s="407">
        <v>3</v>
      </c>
      <c r="X53" s="407">
        <v>8</v>
      </c>
      <c r="Y53" s="495">
        <v>9</v>
      </c>
      <c r="Z53" s="575"/>
      <c r="AA53" s="398"/>
      <c r="AB53" s="398"/>
      <c r="AC53" s="398"/>
      <c r="AD53" s="398"/>
      <c r="AE53" s="398"/>
    </row>
    <row r="54" spans="1:31" ht="17.100000000000001" customHeight="1">
      <c r="A54" s="412"/>
      <c r="B54" s="638"/>
      <c r="C54" s="505" t="s">
        <v>599</v>
      </c>
      <c r="D54" s="405" t="s">
        <v>555</v>
      </c>
      <c r="E54" s="398" t="s">
        <v>33</v>
      </c>
      <c r="F54" s="398" t="s">
        <v>555</v>
      </c>
      <c r="G54" s="398" t="s">
        <v>555</v>
      </c>
      <c r="H54" s="398" t="s">
        <v>555</v>
      </c>
      <c r="I54" s="398" t="s">
        <v>555</v>
      </c>
      <c r="J54" s="398" t="s">
        <v>555</v>
      </c>
      <c r="K54" s="398">
        <v>1</v>
      </c>
      <c r="L54" s="398">
        <v>1</v>
      </c>
      <c r="M54" s="398">
        <v>1</v>
      </c>
      <c r="N54" s="398">
        <v>1</v>
      </c>
      <c r="O54" s="406">
        <v>2</v>
      </c>
      <c r="P54" s="407">
        <v>8</v>
      </c>
      <c r="Q54" s="407">
        <v>5</v>
      </c>
      <c r="R54" s="407">
        <v>4</v>
      </c>
      <c r="S54" s="407">
        <v>6</v>
      </c>
      <c r="T54" s="407">
        <v>6</v>
      </c>
      <c r="U54" s="407">
        <v>8</v>
      </c>
      <c r="V54" s="407">
        <v>7</v>
      </c>
      <c r="W54" s="407">
        <v>8</v>
      </c>
      <c r="X54" s="407">
        <v>8</v>
      </c>
      <c r="Y54" s="495">
        <v>9</v>
      </c>
      <c r="Z54" s="575"/>
      <c r="AA54" s="398"/>
      <c r="AB54" s="398"/>
      <c r="AC54" s="398"/>
      <c r="AD54" s="398"/>
      <c r="AE54" s="398"/>
    </row>
    <row r="55" spans="1:31" ht="17.100000000000001" customHeight="1">
      <c r="A55" s="412"/>
      <c r="B55" s="638"/>
      <c r="C55" s="505" t="s">
        <v>600</v>
      </c>
      <c r="D55" s="408"/>
      <c r="E55" s="409"/>
      <c r="F55" s="409"/>
      <c r="G55" s="409"/>
      <c r="H55" s="409"/>
      <c r="I55" s="409"/>
      <c r="J55" s="409"/>
      <c r="K55" s="409"/>
      <c r="L55" s="409"/>
      <c r="M55" s="409"/>
      <c r="N55" s="409"/>
      <c r="O55" s="406">
        <v>1</v>
      </c>
      <c r="P55" s="407">
        <v>2</v>
      </c>
      <c r="Q55" s="407">
        <v>2</v>
      </c>
      <c r="R55" s="407">
        <v>2</v>
      </c>
      <c r="S55" s="407">
        <v>1</v>
      </c>
      <c r="T55" s="407" t="s">
        <v>554</v>
      </c>
      <c r="U55" s="407" t="s">
        <v>35</v>
      </c>
      <c r="V55" s="407">
        <v>1</v>
      </c>
      <c r="W55" s="407">
        <v>2</v>
      </c>
      <c r="X55" s="407">
        <v>3</v>
      </c>
      <c r="Y55" s="495">
        <v>3</v>
      </c>
      <c r="Z55" s="575"/>
      <c r="AA55" s="398"/>
      <c r="AB55" s="398"/>
      <c r="AC55" s="398"/>
      <c r="AD55" s="398"/>
      <c r="AE55" s="398"/>
    </row>
    <row r="56" spans="1:31" ht="17.100000000000001" customHeight="1">
      <c r="A56" s="412"/>
      <c r="B56" s="638"/>
      <c r="C56" s="505" t="s">
        <v>601</v>
      </c>
      <c r="D56" s="408"/>
      <c r="E56" s="409"/>
      <c r="F56" s="409"/>
      <c r="G56" s="409"/>
      <c r="H56" s="409"/>
      <c r="I56" s="409"/>
      <c r="J56" s="409"/>
      <c r="K56" s="409"/>
      <c r="L56" s="409"/>
      <c r="M56" s="409"/>
      <c r="N56" s="409"/>
      <c r="O56" s="406">
        <v>3</v>
      </c>
      <c r="P56" s="407">
        <v>3</v>
      </c>
      <c r="Q56" s="407">
        <v>4</v>
      </c>
      <c r="R56" s="407">
        <v>4</v>
      </c>
      <c r="S56" s="407">
        <v>4</v>
      </c>
      <c r="T56" s="407">
        <v>4</v>
      </c>
      <c r="U56" s="407">
        <v>1</v>
      </c>
      <c r="V56" s="407">
        <v>2</v>
      </c>
      <c r="W56" s="407">
        <v>2</v>
      </c>
      <c r="X56" s="407">
        <v>2</v>
      </c>
      <c r="Y56" s="495">
        <v>2</v>
      </c>
      <c r="Z56" s="575"/>
      <c r="AA56" s="398"/>
      <c r="AB56" s="398"/>
      <c r="AC56" s="398"/>
      <c r="AD56" s="398"/>
      <c r="AE56" s="398"/>
    </row>
    <row r="57" spans="1:31" ht="17.100000000000001" customHeight="1">
      <c r="A57" s="412"/>
      <c r="B57" s="638"/>
      <c r="C57" s="505" t="s">
        <v>602</v>
      </c>
      <c r="D57" s="405" t="s">
        <v>555</v>
      </c>
      <c r="E57" s="398" t="s">
        <v>555</v>
      </c>
      <c r="F57" s="398" t="s">
        <v>555</v>
      </c>
      <c r="G57" s="398" t="s">
        <v>554</v>
      </c>
      <c r="H57" s="398" t="s">
        <v>33</v>
      </c>
      <c r="I57" s="398" t="s">
        <v>555</v>
      </c>
      <c r="J57" s="398" t="s">
        <v>555</v>
      </c>
      <c r="K57" s="398" t="s">
        <v>555</v>
      </c>
      <c r="L57" s="398" t="s">
        <v>555</v>
      </c>
      <c r="M57" s="398" t="s">
        <v>555</v>
      </c>
      <c r="N57" s="398" t="s">
        <v>555</v>
      </c>
      <c r="O57" s="406">
        <v>3</v>
      </c>
      <c r="P57" s="407">
        <v>3</v>
      </c>
      <c r="Q57" s="407">
        <v>8</v>
      </c>
      <c r="R57" s="407">
        <v>15</v>
      </c>
      <c r="S57" s="407">
        <v>12</v>
      </c>
      <c r="T57" s="407">
        <v>7</v>
      </c>
      <c r="U57" s="407">
        <v>8</v>
      </c>
      <c r="V57" s="407">
        <v>12</v>
      </c>
      <c r="W57" s="407">
        <v>17</v>
      </c>
      <c r="X57" s="407">
        <v>14</v>
      </c>
      <c r="Y57" s="495">
        <v>10</v>
      </c>
      <c r="Z57" s="575"/>
      <c r="AA57" s="398"/>
      <c r="AB57" s="398"/>
      <c r="AC57" s="398"/>
      <c r="AD57" s="398"/>
      <c r="AE57" s="398"/>
    </row>
    <row r="58" spans="1:31" ht="17.100000000000001" customHeight="1">
      <c r="A58" s="412"/>
      <c r="B58" s="638"/>
      <c r="C58" s="505" t="s">
        <v>603</v>
      </c>
      <c r="D58" s="408" t="s">
        <v>555</v>
      </c>
      <c r="E58" s="409" t="s">
        <v>555</v>
      </c>
      <c r="F58" s="409" t="s">
        <v>555</v>
      </c>
      <c r="G58" s="409" t="s">
        <v>555</v>
      </c>
      <c r="H58" s="409" t="s">
        <v>555</v>
      </c>
      <c r="I58" s="409" t="s">
        <v>554</v>
      </c>
      <c r="J58" s="409" t="s">
        <v>555</v>
      </c>
      <c r="K58" s="409" t="s">
        <v>556</v>
      </c>
      <c r="L58" s="409" t="s">
        <v>557</v>
      </c>
      <c r="M58" s="409" t="s">
        <v>555</v>
      </c>
      <c r="N58" s="409" t="s">
        <v>554</v>
      </c>
      <c r="O58" s="406">
        <v>1</v>
      </c>
      <c r="P58" s="407">
        <v>1</v>
      </c>
      <c r="Q58" s="407">
        <v>1</v>
      </c>
      <c r="R58" s="407" t="s">
        <v>33</v>
      </c>
      <c r="S58" s="407" t="s">
        <v>555</v>
      </c>
      <c r="T58" s="407" t="s">
        <v>555</v>
      </c>
      <c r="U58" s="407" t="s">
        <v>35</v>
      </c>
      <c r="V58" s="407" t="s">
        <v>35</v>
      </c>
      <c r="W58" s="407" t="s">
        <v>35</v>
      </c>
      <c r="X58" s="407" t="s">
        <v>35</v>
      </c>
      <c r="Y58" s="495">
        <v>2</v>
      </c>
      <c r="Z58" s="575"/>
      <c r="AA58" s="398"/>
      <c r="AB58" s="398"/>
      <c r="AC58" s="398"/>
      <c r="AD58" s="398"/>
      <c r="AE58" s="398"/>
    </row>
    <row r="59" spans="1:31" ht="17.100000000000001" customHeight="1">
      <c r="A59" s="412"/>
      <c r="B59" s="460"/>
      <c r="C59" s="505" t="s">
        <v>604</v>
      </c>
      <c r="D59" s="405" t="s">
        <v>555</v>
      </c>
      <c r="E59" s="398" t="s">
        <v>554</v>
      </c>
      <c r="F59" s="398" t="s">
        <v>556</v>
      </c>
      <c r="G59" s="398" t="s">
        <v>555</v>
      </c>
      <c r="H59" s="398" t="s">
        <v>555</v>
      </c>
      <c r="I59" s="398" t="s">
        <v>33</v>
      </c>
      <c r="J59" s="398" t="s">
        <v>555</v>
      </c>
      <c r="K59" s="398" t="s">
        <v>555</v>
      </c>
      <c r="L59" s="398" t="s">
        <v>555</v>
      </c>
      <c r="M59" s="398" t="s">
        <v>555</v>
      </c>
      <c r="N59" s="398" t="s">
        <v>555</v>
      </c>
      <c r="O59" s="406" t="s">
        <v>555</v>
      </c>
      <c r="P59" s="406" t="s">
        <v>555</v>
      </c>
      <c r="Q59" s="406" t="s">
        <v>33</v>
      </c>
      <c r="R59" s="407" t="s">
        <v>555</v>
      </c>
      <c r="S59" s="406" t="s">
        <v>33</v>
      </c>
      <c r="T59" s="406" t="s">
        <v>554</v>
      </c>
      <c r="U59" s="407" t="s">
        <v>35</v>
      </c>
      <c r="V59" s="406" t="s">
        <v>35</v>
      </c>
      <c r="W59" s="406" t="s">
        <v>35</v>
      </c>
      <c r="X59" s="407" t="s">
        <v>35</v>
      </c>
      <c r="Y59" s="495" t="s">
        <v>35</v>
      </c>
      <c r="Z59" s="575"/>
      <c r="AA59" s="398"/>
      <c r="AB59" s="398"/>
      <c r="AC59" s="398"/>
      <c r="AD59" s="398"/>
      <c r="AE59" s="398"/>
    </row>
    <row r="60" spans="1:31" ht="17.100000000000001" customHeight="1">
      <c r="A60" s="415"/>
      <c r="B60" s="416"/>
      <c r="C60" s="505" t="s">
        <v>521</v>
      </c>
      <c r="D60" s="417">
        <v>1</v>
      </c>
      <c r="E60" s="418">
        <v>1</v>
      </c>
      <c r="F60" s="418"/>
      <c r="G60" s="418"/>
      <c r="H60" s="418"/>
      <c r="I60" s="418"/>
      <c r="J60" s="418"/>
      <c r="K60" s="418"/>
      <c r="L60" s="418"/>
      <c r="M60" s="418"/>
      <c r="N60" s="418"/>
      <c r="O60" s="397">
        <v>3</v>
      </c>
      <c r="P60" s="419">
        <v>4</v>
      </c>
      <c r="Q60" s="419">
        <v>8</v>
      </c>
      <c r="R60" s="419">
        <v>9</v>
      </c>
      <c r="S60" s="419">
        <v>12</v>
      </c>
      <c r="T60" s="419">
        <v>13</v>
      </c>
      <c r="U60" s="419">
        <v>68</v>
      </c>
      <c r="V60" s="419">
        <v>37</v>
      </c>
      <c r="W60" s="419">
        <v>41</v>
      </c>
      <c r="X60" s="419">
        <v>51</v>
      </c>
      <c r="Y60" s="497">
        <v>60</v>
      </c>
      <c r="Z60" s="575"/>
      <c r="AA60" s="398"/>
      <c r="AB60" s="398"/>
      <c r="AC60" s="398"/>
      <c r="AD60" s="398"/>
      <c r="AE60" s="398"/>
    </row>
    <row r="61" spans="1:31">
      <c r="A61" s="386"/>
      <c r="B61" s="386"/>
      <c r="C61" s="502"/>
      <c r="D61" s="386"/>
      <c r="E61" s="386"/>
      <c r="F61" s="386"/>
      <c r="G61" s="386"/>
      <c r="H61" s="386"/>
      <c r="I61" s="386"/>
      <c r="J61" s="386"/>
      <c r="K61" s="386"/>
      <c r="L61" s="386"/>
      <c r="M61" s="386"/>
      <c r="N61" s="386"/>
      <c r="O61" s="387"/>
      <c r="P61" s="387"/>
      <c r="Q61" s="387"/>
      <c r="R61" s="387"/>
      <c r="S61" s="387"/>
      <c r="T61" s="387"/>
      <c r="W61" t="s">
        <v>633</v>
      </c>
      <c r="Y61" s="579"/>
      <c r="Z61" s="578"/>
    </row>
    <row r="62" spans="1:31">
      <c r="Y62" s="580"/>
      <c r="Z62" s="578"/>
    </row>
    <row r="64" spans="1:31" s="420" customFormat="1">
      <c r="C64" s="509" t="s">
        <v>522</v>
      </c>
      <c r="Y64" s="499"/>
      <c r="Z64" s="577"/>
    </row>
    <row r="65" spans="3:26" s="420" customFormat="1">
      <c r="C65" s="510"/>
      <c r="D65" s="421"/>
      <c r="E65" s="421"/>
      <c r="F65" s="421"/>
      <c r="G65" s="421"/>
      <c r="H65" s="421"/>
      <c r="I65" s="421"/>
      <c r="J65" s="421"/>
      <c r="K65" s="421"/>
      <c r="L65" s="421"/>
      <c r="M65" s="421"/>
      <c r="N65" s="421"/>
      <c r="O65" s="421"/>
      <c r="P65" s="421"/>
      <c r="Q65" s="421"/>
      <c r="R65" s="421"/>
      <c r="S65" s="421"/>
      <c r="T65" s="421"/>
      <c r="U65" s="422">
        <v>25</v>
      </c>
      <c r="V65" s="422">
        <v>26</v>
      </c>
      <c r="W65" s="422">
        <v>27</v>
      </c>
      <c r="X65" s="422">
        <v>28</v>
      </c>
      <c r="Y65" s="500">
        <v>29</v>
      </c>
      <c r="Z65" s="577"/>
    </row>
    <row r="66" spans="3:26" s="420" customFormat="1">
      <c r="C66" s="510" t="s">
        <v>605</v>
      </c>
      <c r="D66" s="421"/>
      <c r="E66" s="421"/>
      <c r="F66" s="421"/>
      <c r="G66" s="421"/>
      <c r="H66" s="421"/>
      <c r="I66" s="421"/>
      <c r="J66" s="421"/>
      <c r="K66" s="421"/>
      <c r="L66" s="421"/>
      <c r="M66" s="421"/>
      <c r="N66" s="421"/>
      <c r="O66" s="421"/>
      <c r="P66" s="421"/>
      <c r="Q66" s="421"/>
      <c r="R66" s="421"/>
      <c r="S66" s="421"/>
      <c r="T66" s="421"/>
      <c r="U66" s="421">
        <v>1</v>
      </c>
      <c r="V66" s="421">
        <v>1</v>
      </c>
      <c r="W66" s="421">
        <v>1</v>
      </c>
      <c r="X66" s="421">
        <v>2</v>
      </c>
      <c r="Y66" s="501">
        <v>2</v>
      </c>
      <c r="Z66" s="577"/>
    </row>
    <row r="67" spans="3:26" s="420" customFormat="1">
      <c r="C67" s="510" t="s">
        <v>606</v>
      </c>
      <c r="D67" s="421"/>
      <c r="E67" s="421"/>
      <c r="F67" s="421"/>
      <c r="G67" s="421"/>
      <c r="H67" s="421"/>
      <c r="I67" s="421"/>
      <c r="J67" s="421"/>
      <c r="K67" s="421"/>
      <c r="L67" s="421"/>
      <c r="M67" s="421"/>
      <c r="N67" s="421"/>
      <c r="O67" s="421"/>
      <c r="P67" s="421"/>
      <c r="Q67" s="421"/>
      <c r="R67" s="421"/>
      <c r="S67" s="421"/>
      <c r="T67" s="421"/>
      <c r="U67" s="421">
        <v>2</v>
      </c>
      <c r="V67" s="421">
        <v>2</v>
      </c>
      <c r="W67" s="421">
        <v>3</v>
      </c>
      <c r="X67" s="421">
        <v>1</v>
      </c>
      <c r="Y67" s="501">
        <v>2</v>
      </c>
      <c r="Z67" s="577"/>
    </row>
    <row r="68" spans="3:26" s="420" customFormat="1">
      <c r="C68" s="510" t="s">
        <v>607</v>
      </c>
      <c r="D68" s="421"/>
      <c r="E68" s="421"/>
      <c r="F68" s="421"/>
      <c r="G68" s="421"/>
      <c r="H68" s="421"/>
      <c r="I68" s="421"/>
      <c r="J68" s="421"/>
      <c r="K68" s="421"/>
      <c r="L68" s="421"/>
      <c r="M68" s="421"/>
      <c r="N68" s="421"/>
      <c r="O68" s="421"/>
      <c r="P68" s="421"/>
      <c r="Q68" s="421"/>
      <c r="R68" s="421"/>
      <c r="S68" s="421"/>
      <c r="T68" s="421"/>
      <c r="U68" s="421"/>
      <c r="V68" s="421"/>
      <c r="W68" s="421">
        <v>1</v>
      </c>
      <c r="X68" s="421">
        <v>1</v>
      </c>
      <c r="Y68" s="501">
        <v>1</v>
      </c>
      <c r="Z68" s="577"/>
    </row>
    <row r="69" spans="3:26" s="420" customFormat="1">
      <c r="C69" s="510" t="s">
        <v>608</v>
      </c>
      <c r="D69" s="421"/>
      <c r="E69" s="421"/>
      <c r="F69" s="421"/>
      <c r="G69" s="421"/>
      <c r="H69" s="421"/>
      <c r="I69" s="421"/>
      <c r="J69" s="421"/>
      <c r="K69" s="421"/>
      <c r="L69" s="421"/>
      <c r="M69" s="421"/>
      <c r="N69" s="421"/>
      <c r="O69" s="421"/>
      <c r="P69" s="421"/>
      <c r="Q69" s="421"/>
      <c r="R69" s="421"/>
      <c r="S69" s="421"/>
      <c r="T69" s="421"/>
      <c r="U69" s="421"/>
      <c r="V69" s="421"/>
      <c r="W69" s="421">
        <v>3</v>
      </c>
      <c r="X69" s="421">
        <v>3</v>
      </c>
      <c r="Y69" s="501">
        <v>3</v>
      </c>
      <c r="Z69" s="577"/>
    </row>
    <row r="70" spans="3:26" s="420" customFormat="1">
      <c r="C70" s="510" t="s">
        <v>609</v>
      </c>
      <c r="D70" s="421"/>
      <c r="E70" s="421"/>
      <c r="F70" s="421"/>
      <c r="G70" s="421"/>
      <c r="H70" s="421"/>
      <c r="I70" s="421"/>
      <c r="J70" s="421"/>
      <c r="K70" s="421"/>
      <c r="L70" s="421"/>
      <c r="M70" s="421"/>
      <c r="N70" s="421"/>
      <c r="O70" s="421"/>
      <c r="P70" s="421"/>
      <c r="Q70" s="421"/>
      <c r="R70" s="421"/>
      <c r="S70" s="421"/>
      <c r="T70" s="421"/>
      <c r="U70" s="421"/>
      <c r="V70" s="421"/>
      <c r="W70" s="421"/>
      <c r="X70" s="421">
        <v>1</v>
      </c>
      <c r="Y70" s="501">
        <v>1</v>
      </c>
      <c r="Z70" s="577"/>
    </row>
    <row r="71" spans="3:26" s="420" customFormat="1">
      <c r="C71" s="510" t="s">
        <v>610</v>
      </c>
      <c r="D71" s="421"/>
      <c r="E71" s="421"/>
      <c r="F71" s="421"/>
      <c r="G71" s="421"/>
      <c r="H71" s="421"/>
      <c r="I71" s="421"/>
      <c r="J71" s="421"/>
      <c r="K71" s="421"/>
      <c r="L71" s="421"/>
      <c r="M71" s="421"/>
      <c r="N71" s="421"/>
      <c r="O71" s="421"/>
      <c r="P71" s="421"/>
      <c r="Q71" s="421"/>
      <c r="R71" s="421"/>
      <c r="S71" s="421"/>
      <c r="T71" s="421"/>
      <c r="U71" s="421"/>
      <c r="V71" s="421"/>
      <c r="W71" s="421"/>
      <c r="X71" s="421">
        <v>1</v>
      </c>
      <c r="Y71" s="501">
        <v>1</v>
      </c>
      <c r="Z71" s="577"/>
    </row>
    <row r="72" spans="3:26" s="420" customFormat="1">
      <c r="C72" s="510" t="s">
        <v>611</v>
      </c>
      <c r="D72" s="421"/>
      <c r="E72" s="421"/>
      <c r="F72" s="421"/>
      <c r="G72" s="421"/>
      <c r="H72" s="421"/>
      <c r="I72" s="421"/>
      <c r="J72" s="421"/>
      <c r="K72" s="421"/>
      <c r="L72" s="421"/>
      <c r="M72" s="421"/>
      <c r="N72" s="421"/>
      <c r="O72" s="421"/>
      <c r="P72" s="421"/>
      <c r="Q72" s="421"/>
      <c r="R72" s="421"/>
      <c r="S72" s="421"/>
      <c r="T72" s="421"/>
      <c r="U72" s="421"/>
      <c r="V72" s="421"/>
      <c r="W72" s="421"/>
      <c r="X72" s="421"/>
      <c r="Y72" s="501">
        <v>1</v>
      </c>
      <c r="Z72" s="577"/>
    </row>
    <row r="73" spans="3:26" s="420" customFormat="1">
      <c r="C73" s="510" t="s">
        <v>612</v>
      </c>
      <c r="D73" s="421"/>
      <c r="E73" s="421"/>
      <c r="F73" s="421"/>
      <c r="G73" s="421"/>
      <c r="H73" s="421"/>
      <c r="I73" s="421"/>
      <c r="J73" s="421"/>
      <c r="K73" s="421"/>
      <c r="L73" s="421"/>
      <c r="M73" s="421"/>
      <c r="N73" s="421"/>
      <c r="O73" s="421"/>
      <c r="P73" s="421"/>
      <c r="Q73" s="421"/>
      <c r="R73" s="421"/>
      <c r="S73" s="421"/>
      <c r="T73" s="421"/>
      <c r="U73" s="421"/>
      <c r="V73" s="421"/>
      <c r="W73" s="421"/>
      <c r="X73" s="421"/>
      <c r="Y73" s="501">
        <v>1</v>
      </c>
      <c r="Z73" s="577"/>
    </row>
    <row r="74" spans="3:26" s="420" customFormat="1">
      <c r="C74" s="510" t="s">
        <v>523</v>
      </c>
      <c r="D74" s="421"/>
      <c r="E74" s="421"/>
      <c r="F74" s="421"/>
      <c r="G74" s="421"/>
      <c r="H74" s="421"/>
      <c r="I74" s="421"/>
      <c r="J74" s="421"/>
      <c r="K74" s="421"/>
      <c r="L74" s="421"/>
      <c r="M74" s="421"/>
      <c r="N74" s="421"/>
      <c r="O74" s="421"/>
      <c r="P74" s="421"/>
      <c r="Q74" s="421"/>
      <c r="R74" s="421"/>
      <c r="S74" s="421"/>
      <c r="T74" s="421"/>
      <c r="U74" s="421"/>
      <c r="V74" s="421">
        <v>1</v>
      </c>
      <c r="W74" s="421"/>
      <c r="X74" s="421"/>
      <c r="Y74" s="501"/>
      <c r="Z74" s="577"/>
    </row>
    <row r="75" spans="3:26" s="420" customFormat="1">
      <c r="C75" s="511" t="s">
        <v>524</v>
      </c>
      <c r="D75" s="421"/>
      <c r="E75" s="421"/>
      <c r="F75" s="421"/>
      <c r="G75" s="421"/>
      <c r="H75" s="421"/>
      <c r="I75" s="421"/>
      <c r="J75" s="421"/>
      <c r="K75" s="421"/>
      <c r="L75" s="421"/>
      <c r="M75" s="421"/>
      <c r="N75" s="421"/>
      <c r="O75" s="421"/>
      <c r="P75" s="421"/>
      <c r="Q75" s="421"/>
      <c r="R75" s="421"/>
      <c r="S75" s="421"/>
      <c r="T75" s="421"/>
      <c r="U75" s="421">
        <f>SUM(U66:U74)</f>
        <v>3</v>
      </c>
      <c r="V75" s="421">
        <f t="shared" ref="V75:Y75" si="15">SUM(V66:V74)</f>
        <v>4</v>
      </c>
      <c r="W75" s="421">
        <f t="shared" si="15"/>
        <v>8</v>
      </c>
      <c r="X75" s="421">
        <f t="shared" si="15"/>
        <v>9</v>
      </c>
      <c r="Y75" s="501">
        <f t="shared" si="15"/>
        <v>12</v>
      </c>
      <c r="Z75" s="577"/>
    </row>
    <row r="76" spans="3:26" s="420" customFormat="1">
      <c r="C76" s="509"/>
      <c r="Y76" s="499"/>
      <c r="Z76" s="577"/>
    </row>
    <row r="77" spans="3:26" s="420" customFormat="1">
      <c r="C77" s="509"/>
      <c r="Y77" s="499"/>
      <c r="Z77" s="577"/>
    </row>
    <row r="78" spans="3:26" s="420" customFormat="1">
      <c r="C78" s="509" t="s">
        <v>522</v>
      </c>
      <c r="Y78" s="499"/>
      <c r="Z78" s="577"/>
    </row>
    <row r="79" spans="3:26" s="420" customFormat="1">
      <c r="C79" s="510"/>
      <c r="D79" s="421"/>
      <c r="E79" s="421"/>
      <c r="F79" s="421"/>
      <c r="G79" s="421"/>
      <c r="H79" s="421"/>
      <c r="I79" s="421"/>
      <c r="J79" s="421"/>
      <c r="K79" s="421"/>
      <c r="L79" s="421"/>
      <c r="M79" s="421"/>
      <c r="N79" s="421"/>
      <c r="O79" s="421"/>
      <c r="P79" s="421"/>
      <c r="Q79" s="421"/>
      <c r="R79" s="421"/>
      <c r="S79" s="421"/>
      <c r="T79" s="421"/>
      <c r="U79" s="422" t="s">
        <v>613</v>
      </c>
      <c r="V79" s="422" t="s">
        <v>525</v>
      </c>
      <c r="W79" s="422" t="s">
        <v>526</v>
      </c>
      <c r="X79" s="422" t="s">
        <v>527</v>
      </c>
      <c r="Y79" s="500" t="s">
        <v>528</v>
      </c>
      <c r="Z79" s="577"/>
    </row>
    <row r="80" spans="3:26" s="420" customFormat="1">
      <c r="C80" s="510" t="s">
        <v>614</v>
      </c>
      <c r="D80" s="421"/>
      <c r="E80" s="421"/>
      <c r="F80" s="421"/>
      <c r="G80" s="421"/>
      <c r="H80" s="421"/>
      <c r="I80" s="421"/>
      <c r="J80" s="421"/>
      <c r="K80" s="421"/>
      <c r="L80" s="421"/>
      <c r="M80" s="421"/>
      <c r="N80" s="421"/>
      <c r="O80" s="421"/>
      <c r="P80" s="421"/>
      <c r="Q80" s="421"/>
      <c r="R80" s="421"/>
      <c r="S80" s="421"/>
      <c r="T80" s="421"/>
      <c r="U80" s="421">
        <v>2</v>
      </c>
      <c r="V80" s="421">
        <v>2</v>
      </c>
      <c r="W80" s="421">
        <v>2</v>
      </c>
      <c r="X80" s="421">
        <v>2</v>
      </c>
      <c r="Y80" s="501">
        <v>2</v>
      </c>
      <c r="Z80" s="577"/>
    </row>
    <row r="81" spans="3:26" s="420" customFormat="1">
      <c r="C81" s="510" t="s">
        <v>606</v>
      </c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421"/>
      <c r="Q81" s="421"/>
      <c r="R81" s="421"/>
      <c r="S81" s="421"/>
      <c r="T81" s="421"/>
      <c r="U81" s="421">
        <v>6</v>
      </c>
      <c r="V81" s="421">
        <v>8</v>
      </c>
      <c r="W81" s="421">
        <v>6</v>
      </c>
      <c r="X81" s="421">
        <v>6</v>
      </c>
      <c r="Y81" s="501">
        <v>15</v>
      </c>
      <c r="Z81" s="577"/>
    </row>
    <row r="82" spans="3:26" s="420" customFormat="1">
      <c r="C82" s="510" t="s">
        <v>615</v>
      </c>
      <c r="D82" s="421"/>
      <c r="E82" s="421"/>
      <c r="F82" s="421"/>
      <c r="G82" s="421"/>
      <c r="H82" s="421"/>
      <c r="I82" s="421"/>
      <c r="J82" s="421"/>
      <c r="K82" s="421"/>
      <c r="L82" s="421"/>
      <c r="M82" s="421"/>
      <c r="N82" s="421"/>
      <c r="O82" s="421"/>
      <c r="P82" s="421"/>
      <c r="Q82" s="421"/>
      <c r="R82" s="421"/>
      <c r="S82" s="421"/>
      <c r="T82" s="421"/>
      <c r="U82" s="421">
        <v>1</v>
      </c>
      <c r="V82" s="421">
        <v>1</v>
      </c>
      <c r="W82" s="421">
        <v>1</v>
      </c>
      <c r="X82" s="421">
        <v>1</v>
      </c>
      <c r="Y82" s="501">
        <v>2</v>
      </c>
      <c r="Z82" s="577"/>
    </row>
    <row r="83" spans="3:26" s="420" customFormat="1">
      <c r="C83" s="510" t="s">
        <v>616</v>
      </c>
      <c r="D83" s="421"/>
      <c r="E83" s="421"/>
      <c r="F83" s="421"/>
      <c r="G83" s="421"/>
      <c r="H83" s="421"/>
      <c r="I83" s="421"/>
      <c r="J83" s="421"/>
      <c r="K83" s="421"/>
      <c r="L83" s="421"/>
      <c r="M83" s="421"/>
      <c r="N83" s="421"/>
      <c r="O83" s="421"/>
      <c r="P83" s="421"/>
      <c r="Q83" s="421"/>
      <c r="R83" s="421"/>
      <c r="S83" s="421"/>
      <c r="T83" s="421"/>
      <c r="U83" s="421">
        <v>3</v>
      </c>
      <c r="V83" s="421">
        <v>1</v>
      </c>
      <c r="W83" s="421">
        <v>1</v>
      </c>
      <c r="X83" s="421">
        <v>1</v>
      </c>
      <c r="Y83" s="501">
        <v>2</v>
      </c>
      <c r="Z83" s="577"/>
    </row>
    <row r="84" spans="3:26" s="420" customFormat="1">
      <c r="C84" s="510" t="s">
        <v>617</v>
      </c>
      <c r="D84" s="421"/>
      <c r="E84" s="421"/>
      <c r="F84" s="421"/>
      <c r="G84" s="421"/>
      <c r="H84" s="421"/>
      <c r="I84" s="421"/>
      <c r="J84" s="421"/>
      <c r="K84" s="421"/>
      <c r="L84" s="421"/>
      <c r="M84" s="421"/>
      <c r="N84" s="421"/>
      <c r="O84" s="421"/>
      <c r="P84" s="421"/>
      <c r="Q84" s="421"/>
      <c r="R84" s="421"/>
      <c r="S84" s="421"/>
      <c r="T84" s="421"/>
      <c r="U84" s="421"/>
      <c r="V84" s="421"/>
      <c r="W84" s="421"/>
      <c r="X84" s="421"/>
      <c r="Y84" s="501">
        <v>1</v>
      </c>
      <c r="Z84" s="577"/>
    </row>
    <row r="85" spans="3:26" s="420" customFormat="1">
      <c r="C85" s="510" t="s">
        <v>618</v>
      </c>
      <c r="D85" s="421"/>
      <c r="E85" s="421"/>
      <c r="F85" s="421"/>
      <c r="G85" s="421"/>
      <c r="H85" s="421"/>
      <c r="I85" s="421"/>
      <c r="J85" s="421"/>
      <c r="K85" s="421"/>
      <c r="L85" s="421"/>
      <c r="M85" s="421"/>
      <c r="N85" s="421"/>
      <c r="O85" s="421"/>
      <c r="P85" s="421"/>
      <c r="Q85" s="421"/>
      <c r="R85" s="421"/>
      <c r="S85" s="421"/>
      <c r="T85" s="421"/>
      <c r="U85" s="421">
        <v>1</v>
      </c>
      <c r="V85" s="421">
        <v>1</v>
      </c>
      <c r="W85" s="421">
        <v>1</v>
      </c>
      <c r="X85" s="421"/>
      <c r="Y85" s="501"/>
      <c r="Z85" s="577"/>
    </row>
    <row r="86" spans="3:26" s="420" customFormat="1">
      <c r="C86" s="510" t="s">
        <v>611</v>
      </c>
      <c r="D86" s="421"/>
      <c r="E86" s="421"/>
      <c r="F86" s="421"/>
      <c r="G86" s="421"/>
      <c r="H86" s="421"/>
      <c r="I86" s="421"/>
      <c r="J86" s="421"/>
      <c r="K86" s="421"/>
      <c r="L86" s="421"/>
      <c r="M86" s="421"/>
      <c r="N86" s="421"/>
      <c r="O86" s="421"/>
      <c r="P86" s="421"/>
      <c r="Q86" s="421"/>
      <c r="R86" s="421"/>
      <c r="S86" s="421"/>
      <c r="T86" s="421"/>
      <c r="U86" s="421">
        <v>2</v>
      </c>
      <c r="V86" s="421">
        <v>2</v>
      </c>
      <c r="W86" s="421">
        <v>2</v>
      </c>
      <c r="X86" s="421">
        <v>2</v>
      </c>
      <c r="Y86" s="501">
        <v>2</v>
      </c>
      <c r="Z86" s="577"/>
    </row>
    <row r="87" spans="3:26" s="420" customFormat="1">
      <c r="C87" s="510" t="s">
        <v>619</v>
      </c>
      <c r="D87" s="421"/>
      <c r="E87" s="421"/>
      <c r="F87" s="421"/>
      <c r="G87" s="421"/>
      <c r="H87" s="421"/>
      <c r="I87" s="421"/>
      <c r="J87" s="421"/>
      <c r="K87" s="421"/>
      <c r="L87" s="421"/>
      <c r="M87" s="421"/>
      <c r="N87" s="421"/>
      <c r="O87" s="421"/>
      <c r="P87" s="421"/>
      <c r="Q87" s="421"/>
      <c r="R87" s="421"/>
      <c r="S87" s="421"/>
      <c r="T87" s="421"/>
      <c r="U87" s="421">
        <v>1</v>
      </c>
      <c r="V87" s="421"/>
      <c r="W87" s="421"/>
      <c r="X87" s="421">
        <v>1</v>
      </c>
      <c r="Y87" s="501">
        <v>1</v>
      </c>
      <c r="Z87" s="577"/>
    </row>
    <row r="88" spans="3:26" s="420" customFormat="1">
      <c r="C88" s="510" t="s">
        <v>620</v>
      </c>
      <c r="D88" s="421"/>
      <c r="E88" s="421"/>
      <c r="F88" s="421"/>
      <c r="G88" s="421"/>
      <c r="H88" s="421"/>
      <c r="I88" s="421"/>
      <c r="J88" s="421"/>
      <c r="K88" s="421"/>
      <c r="L88" s="421"/>
      <c r="M88" s="421"/>
      <c r="N88" s="421"/>
      <c r="O88" s="421"/>
      <c r="P88" s="421"/>
      <c r="Q88" s="421"/>
      <c r="R88" s="421"/>
      <c r="S88" s="421"/>
      <c r="T88" s="421"/>
      <c r="U88" s="421">
        <v>1</v>
      </c>
      <c r="V88" s="421"/>
      <c r="W88" s="421"/>
      <c r="X88" s="421"/>
      <c r="Y88" s="501"/>
      <c r="Z88" s="577"/>
    </row>
    <row r="89" spans="3:26" s="420" customFormat="1">
      <c r="C89" s="510" t="s">
        <v>621</v>
      </c>
      <c r="D89" s="421"/>
      <c r="E89" s="421"/>
      <c r="F89" s="421"/>
      <c r="G89" s="421"/>
      <c r="H89" s="421"/>
      <c r="I89" s="421"/>
      <c r="J89" s="421"/>
      <c r="K89" s="421"/>
      <c r="L89" s="421"/>
      <c r="M89" s="421"/>
      <c r="N89" s="421"/>
      <c r="O89" s="421"/>
      <c r="P89" s="421"/>
      <c r="Q89" s="421"/>
      <c r="R89" s="421"/>
      <c r="S89" s="421"/>
      <c r="T89" s="421"/>
      <c r="U89" s="421">
        <v>1</v>
      </c>
      <c r="V89" s="421"/>
      <c r="W89" s="421">
        <v>1</v>
      </c>
      <c r="X89" s="421">
        <v>1</v>
      </c>
      <c r="Y89" s="501">
        <v>1</v>
      </c>
      <c r="Z89" s="577"/>
    </row>
    <row r="90" spans="3:26" s="420" customFormat="1">
      <c r="C90" s="510" t="s">
        <v>529</v>
      </c>
      <c r="D90" s="421"/>
      <c r="E90" s="421"/>
      <c r="F90" s="421"/>
      <c r="G90" s="421"/>
      <c r="H90" s="421"/>
      <c r="I90" s="421"/>
      <c r="J90" s="421"/>
      <c r="K90" s="421"/>
      <c r="L90" s="421"/>
      <c r="M90" s="421"/>
      <c r="N90" s="421"/>
      <c r="O90" s="421"/>
      <c r="P90" s="421"/>
      <c r="Q90" s="421"/>
      <c r="R90" s="421"/>
      <c r="S90" s="421"/>
      <c r="T90" s="421"/>
      <c r="U90" s="421">
        <v>50</v>
      </c>
      <c r="V90" s="421">
        <v>21</v>
      </c>
      <c r="W90" s="421">
        <v>23</v>
      </c>
      <c r="X90" s="421">
        <v>30</v>
      </c>
      <c r="Y90" s="501">
        <v>28</v>
      </c>
      <c r="Z90" s="577"/>
    </row>
    <row r="91" spans="3:26" s="420" customFormat="1">
      <c r="C91" s="510" t="s">
        <v>622</v>
      </c>
      <c r="D91" s="421"/>
      <c r="E91" s="421"/>
      <c r="F91" s="421"/>
      <c r="G91" s="421"/>
      <c r="H91" s="421"/>
      <c r="I91" s="421"/>
      <c r="J91" s="421"/>
      <c r="K91" s="421"/>
      <c r="L91" s="421"/>
      <c r="M91" s="421"/>
      <c r="N91" s="421"/>
      <c r="O91" s="421"/>
      <c r="P91" s="421"/>
      <c r="Q91" s="421"/>
      <c r="R91" s="421"/>
      <c r="S91" s="421"/>
      <c r="T91" s="421"/>
      <c r="U91" s="421"/>
      <c r="V91" s="421">
        <v>1</v>
      </c>
      <c r="W91" s="421"/>
      <c r="X91" s="421"/>
      <c r="Y91" s="501"/>
      <c r="Z91" s="577"/>
    </row>
    <row r="92" spans="3:26" s="420" customFormat="1">
      <c r="C92" s="510" t="s">
        <v>623</v>
      </c>
      <c r="D92" s="421"/>
      <c r="E92" s="421"/>
      <c r="F92" s="421"/>
      <c r="G92" s="421"/>
      <c r="H92" s="421"/>
      <c r="I92" s="421"/>
      <c r="J92" s="421"/>
      <c r="K92" s="421"/>
      <c r="L92" s="421"/>
      <c r="M92" s="421"/>
      <c r="N92" s="421"/>
      <c r="O92" s="421"/>
      <c r="P92" s="421"/>
      <c r="Q92" s="421"/>
      <c r="R92" s="421"/>
      <c r="S92" s="421"/>
      <c r="T92" s="421"/>
      <c r="U92" s="421"/>
      <c r="V92" s="421"/>
      <c r="W92" s="421">
        <v>1</v>
      </c>
      <c r="X92" s="421">
        <v>1</v>
      </c>
      <c r="Y92" s="501">
        <v>1</v>
      </c>
      <c r="Z92" s="577"/>
    </row>
    <row r="93" spans="3:26" s="420" customFormat="1">
      <c r="C93" s="510" t="s">
        <v>624</v>
      </c>
      <c r="D93" s="421"/>
      <c r="E93" s="421"/>
      <c r="F93" s="421"/>
      <c r="G93" s="421"/>
      <c r="H93" s="421"/>
      <c r="I93" s="421"/>
      <c r="J93" s="421"/>
      <c r="K93" s="421"/>
      <c r="L93" s="421"/>
      <c r="M93" s="421"/>
      <c r="N93" s="421"/>
      <c r="O93" s="421"/>
      <c r="P93" s="421"/>
      <c r="Q93" s="421"/>
      <c r="R93" s="421"/>
      <c r="S93" s="421"/>
      <c r="T93" s="421"/>
      <c r="U93" s="421"/>
      <c r="V93" s="421"/>
      <c r="W93" s="421">
        <v>1</v>
      </c>
      <c r="X93" s="421">
        <v>1</v>
      </c>
      <c r="Y93" s="501">
        <v>1</v>
      </c>
      <c r="Z93" s="577"/>
    </row>
    <row r="94" spans="3:26" s="420" customFormat="1">
      <c r="C94" s="510" t="s">
        <v>625</v>
      </c>
      <c r="D94" s="421"/>
      <c r="E94" s="421"/>
      <c r="F94" s="421"/>
      <c r="G94" s="421"/>
      <c r="H94" s="421"/>
      <c r="I94" s="421"/>
      <c r="J94" s="421"/>
      <c r="K94" s="421"/>
      <c r="L94" s="421"/>
      <c r="M94" s="421"/>
      <c r="N94" s="421"/>
      <c r="O94" s="421"/>
      <c r="P94" s="421"/>
      <c r="Q94" s="421"/>
      <c r="R94" s="421"/>
      <c r="S94" s="421"/>
      <c r="T94" s="421"/>
      <c r="U94" s="421"/>
      <c r="V94" s="421"/>
      <c r="W94" s="421">
        <v>1</v>
      </c>
      <c r="X94" s="421">
        <v>1</v>
      </c>
      <c r="Y94" s="501">
        <v>1</v>
      </c>
      <c r="Z94" s="577"/>
    </row>
    <row r="95" spans="3:26" s="420" customFormat="1">
      <c r="C95" s="510" t="s">
        <v>626</v>
      </c>
      <c r="D95" s="421"/>
      <c r="E95" s="421"/>
      <c r="F95" s="421"/>
      <c r="G95" s="421"/>
      <c r="H95" s="421"/>
      <c r="I95" s="421"/>
      <c r="J95" s="421"/>
      <c r="K95" s="421"/>
      <c r="L95" s="421"/>
      <c r="M95" s="421"/>
      <c r="N95" s="421"/>
      <c r="O95" s="421"/>
      <c r="P95" s="421"/>
      <c r="Q95" s="421"/>
      <c r="R95" s="421"/>
      <c r="S95" s="421"/>
      <c r="T95" s="421"/>
      <c r="U95" s="421"/>
      <c r="V95" s="421"/>
      <c r="W95" s="421"/>
      <c r="X95" s="421">
        <v>1</v>
      </c>
      <c r="Y95" s="501"/>
      <c r="Z95" s="577"/>
    </row>
    <row r="96" spans="3:26" s="420" customFormat="1">
      <c r="C96" s="510" t="s">
        <v>627</v>
      </c>
      <c r="D96" s="421"/>
      <c r="E96" s="421"/>
      <c r="F96" s="421"/>
      <c r="G96" s="421"/>
      <c r="H96" s="421"/>
      <c r="I96" s="421"/>
      <c r="J96" s="421"/>
      <c r="K96" s="421"/>
      <c r="L96" s="421"/>
      <c r="M96" s="421"/>
      <c r="N96" s="421"/>
      <c r="O96" s="421"/>
      <c r="P96" s="421"/>
      <c r="Q96" s="421"/>
      <c r="R96" s="421"/>
      <c r="S96" s="421"/>
      <c r="T96" s="421"/>
      <c r="U96" s="421"/>
      <c r="V96" s="421"/>
      <c r="W96" s="421"/>
      <c r="X96" s="421">
        <v>2</v>
      </c>
      <c r="Y96" s="501"/>
      <c r="Z96" s="577"/>
    </row>
    <row r="97" spans="3:26" s="420" customFormat="1">
      <c r="C97" s="510" t="s">
        <v>628</v>
      </c>
      <c r="D97" s="421"/>
      <c r="E97" s="421"/>
      <c r="F97" s="421"/>
      <c r="G97" s="421"/>
      <c r="H97" s="421"/>
      <c r="I97" s="421"/>
      <c r="J97" s="421"/>
      <c r="K97" s="421"/>
      <c r="L97" s="421"/>
      <c r="M97" s="421"/>
      <c r="N97" s="421"/>
      <c r="O97" s="421"/>
      <c r="P97" s="421"/>
      <c r="Q97" s="421"/>
      <c r="R97" s="421"/>
      <c r="S97" s="421"/>
      <c r="T97" s="421"/>
      <c r="U97" s="421"/>
      <c r="V97" s="421"/>
      <c r="W97" s="421"/>
      <c r="X97" s="421"/>
      <c r="Y97" s="501">
        <v>1</v>
      </c>
      <c r="Z97" s="577"/>
    </row>
    <row r="98" spans="3:26" s="420" customFormat="1">
      <c r="C98" s="510" t="s">
        <v>629</v>
      </c>
      <c r="D98" s="421"/>
      <c r="E98" s="421"/>
      <c r="F98" s="421"/>
      <c r="G98" s="421"/>
      <c r="H98" s="421"/>
      <c r="I98" s="421"/>
      <c r="J98" s="421"/>
      <c r="K98" s="421"/>
      <c r="L98" s="421"/>
      <c r="M98" s="421"/>
      <c r="N98" s="421"/>
      <c r="O98" s="421"/>
      <c r="P98" s="421"/>
      <c r="Q98" s="421"/>
      <c r="R98" s="421"/>
      <c r="S98" s="421"/>
      <c r="T98" s="421"/>
      <c r="U98" s="421"/>
      <c r="V98" s="421"/>
      <c r="W98" s="421"/>
      <c r="X98" s="421"/>
      <c r="Y98" s="501">
        <v>1</v>
      </c>
      <c r="Z98" s="577"/>
    </row>
    <row r="99" spans="3:26" s="420" customFormat="1">
      <c r="C99" s="510" t="s">
        <v>630</v>
      </c>
      <c r="D99" s="421"/>
      <c r="E99" s="421"/>
      <c r="F99" s="421"/>
      <c r="G99" s="421"/>
      <c r="H99" s="421"/>
      <c r="I99" s="421"/>
      <c r="J99" s="421"/>
      <c r="K99" s="421"/>
      <c r="L99" s="421"/>
      <c r="M99" s="421"/>
      <c r="N99" s="421"/>
      <c r="O99" s="421"/>
      <c r="P99" s="421"/>
      <c r="Q99" s="421"/>
      <c r="R99" s="421"/>
      <c r="S99" s="421"/>
      <c r="T99" s="421"/>
      <c r="U99" s="421"/>
      <c r="V99" s="421"/>
      <c r="W99" s="421"/>
      <c r="X99" s="421"/>
      <c r="Y99" s="501">
        <v>1</v>
      </c>
      <c r="Z99" s="577"/>
    </row>
    <row r="100" spans="3:26" s="420" customFormat="1">
      <c r="C100" s="510" t="s">
        <v>523</v>
      </c>
      <c r="D100" s="421"/>
      <c r="E100" s="421"/>
      <c r="F100" s="421"/>
      <c r="G100" s="421"/>
      <c r="H100" s="421"/>
      <c r="I100" s="421"/>
      <c r="J100" s="421"/>
      <c r="K100" s="421"/>
      <c r="L100" s="421"/>
      <c r="M100" s="421"/>
      <c r="N100" s="421"/>
      <c r="O100" s="421"/>
      <c r="P100" s="421"/>
      <c r="Q100" s="421"/>
      <c r="R100" s="421"/>
      <c r="S100" s="421"/>
      <c r="T100" s="421"/>
      <c r="U100" s="421"/>
      <c r="V100" s="421"/>
      <c r="W100" s="421">
        <v>1</v>
      </c>
      <c r="X100" s="421">
        <v>1</v>
      </c>
      <c r="Y100" s="501"/>
      <c r="Z100" s="577"/>
    </row>
    <row r="101" spans="3:26" s="420" customFormat="1">
      <c r="C101" s="511" t="s">
        <v>524</v>
      </c>
      <c r="D101" s="421"/>
      <c r="E101" s="421"/>
      <c r="F101" s="421"/>
      <c r="G101" s="421"/>
      <c r="H101" s="421"/>
      <c r="I101" s="421"/>
      <c r="J101" s="421"/>
      <c r="K101" s="421"/>
      <c r="L101" s="421"/>
      <c r="M101" s="421"/>
      <c r="N101" s="421"/>
      <c r="O101" s="421"/>
      <c r="P101" s="421"/>
      <c r="Q101" s="421"/>
      <c r="R101" s="421"/>
      <c r="S101" s="421"/>
      <c r="T101" s="421"/>
      <c r="U101" s="421">
        <f>SUM(U80:U100)</f>
        <v>68</v>
      </c>
      <c r="V101" s="421">
        <f>SUM(V80:V100)</f>
        <v>37</v>
      </c>
      <c r="W101" s="421">
        <f>SUM(W80:W100)</f>
        <v>41</v>
      </c>
      <c r="X101" s="421">
        <f>SUM(X80:X100)</f>
        <v>51</v>
      </c>
      <c r="Y101" s="501">
        <f>SUM(Y80:Y100)</f>
        <v>60</v>
      </c>
      <c r="Z101" s="577"/>
    </row>
    <row r="102" spans="3:26" s="420" customFormat="1">
      <c r="C102" s="509"/>
      <c r="Y102" s="499"/>
      <c r="Z102" s="577"/>
    </row>
    <row r="103" spans="3:26" s="420" customFormat="1">
      <c r="C103" s="509"/>
      <c r="Y103" s="499"/>
      <c r="Z103" s="577"/>
    </row>
    <row r="104" spans="3:26" s="420" customFormat="1">
      <c r="C104" s="509"/>
      <c r="Y104" s="499"/>
      <c r="Z104" s="577"/>
    </row>
    <row r="105" spans="3:26" s="420" customFormat="1">
      <c r="C105" s="509"/>
      <c r="Y105" s="499"/>
      <c r="Z105" s="577"/>
    </row>
    <row r="106" spans="3:26" s="420" customFormat="1">
      <c r="C106" s="509"/>
      <c r="Y106" s="499"/>
      <c r="Z106" s="577"/>
    </row>
    <row r="107" spans="3:26" s="420" customFormat="1">
      <c r="C107" s="509"/>
      <c r="Y107" s="499"/>
      <c r="Z107" s="577"/>
    </row>
    <row r="108" spans="3:26" s="420" customFormat="1">
      <c r="C108" s="509"/>
      <c r="Y108" s="499"/>
      <c r="Z108" s="577"/>
    </row>
    <row r="109" spans="3:26" s="420" customFormat="1">
      <c r="C109" s="509"/>
      <c r="Y109" s="499"/>
      <c r="Z109" s="577"/>
    </row>
    <row r="110" spans="3:26" s="420" customFormat="1">
      <c r="C110" s="509"/>
      <c r="Y110" s="499"/>
      <c r="Z110" s="577"/>
    </row>
    <row r="111" spans="3:26" s="420" customFormat="1">
      <c r="C111" s="509"/>
      <c r="Y111" s="499"/>
      <c r="Z111" s="577"/>
    </row>
    <row r="112" spans="3:26" s="420" customFormat="1">
      <c r="C112" s="509"/>
      <c r="Y112" s="499"/>
      <c r="Z112" s="577"/>
    </row>
    <row r="113" spans="3:26" s="420" customFormat="1">
      <c r="C113" s="509"/>
      <c r="Y113" s="499"/>
      <c r="Z113" s="577"/>
    </row>
    <row r="114" spans="3:26" s="420" customFormat="1">
      <c r="C114" s="509"/>
      <c r="Y114" s="499"/>
      <c r="Z114" s="577"/>
    </row>
    <row r="115" spans="3:26" s="420" customFormat="1">
      <c r="C115" s="509"/>
      <c r="Y115" s="499"/>
      <c r="Z115" s="577"/>
    </row>
    <row r="116" spans="3:26" s="420" customFormat="1">
      <c r="C116" s="509"/>
      <c r="Y116" s="499"/>
      <c r="Z116" s="577"/>
    </row>
    <row r="117" spans="3:26" s="420" customFormat="1">
      <c r="C117" s="509"/>
      <c r="Y117" s="499"/>
      <c r="Z117" s="577"/>
    </row>
    <row r="118" spans="3:26" s="420" customFormat="1">
      <c r="C118" s="509"/>
      <c r="Y118" s="499"/>
      <c r="Z118" s="577"/>
    </row>
    <row r="119" spans="3:26" s="420" customFormat="1">
      <c r="C119" s="509"/>
      <c r="Y119" s="499"/>
      <c r="Z119" s="577"/>
    </row>
    <row r="120" spans="3:26" s="420" customFormat="1">
      <c r="C120" s="509"/>
      <c r="Y120" s="499"/>
      <c r="Z120" s="577"/>
    </row>
    <row r="121" spans="3:26" s="420" customFormat="1">
      <c r="C121" s="509"/>
      <c r="Y121" s="499"/>
      <c r="Z121" s="577"/>
    </row>
    <row r="122" spans="3:26" s="420" customFormat="1">
      <c r="C122" s="509"/>
      <c r="Y122" s="499"/>
      <c r="Z122" s="577"/>
    </row>
    <row r="123" spans="3:26" s="420" customFormat="1">
      <c r="C123" s="509"/>
      <c r="Y123" s="499"/>
      <c r="Z123" s="577"/>
    </row>
    <row r="124" spans="3:26" s="420" customFormat="1">
      <c r="C124" s="509"/>
      <c r="Y124" s="499"/>
      <c r="Z124" s="577"/>
    </row>
    <row r="125" spans="3:26" s="420" customFormat="1">
      <c r="C125" s="509"/>
      <c r="Y125" s="499"/>
      <c r="Z125" s="577"/>
    </row>
    <row r="126" spans="3:26" s="420" customFormat="1">
      <c r="C126" s="509"/>
      <c r="Y126" s="499"/>
      <c r="Z126" s="577"/>
    </row>
    <row r="127" spans="3:26" s="420" customFormat="1">
      <c r="C127" s="509"/>
      <c r="Y127" s="499"/>
      <c r="Z127" s="577"/>
    </row>
    <row r="128" spans="3:26" s="420" customFormat="1">
      <c r="C128" s="509"/>
      <c r="Y128" s="499"/>
      <c r="Z128" s="577"/>
    </row>
    <row r="129" spans="3:26" s="420" customFormat="1">
      <c r="C129" s="509"/>
      <c r="Y129" s="499"/>
      <c r="Z129" s="577"/>
    </row>
    <row r="130" spans="3:26" s="420" customFormat="1">
      <c r="C130" s="509"/>
      <c r="Y130" s="499"/>
      <c r="Z130" s="577"/>
    </row>
    <row r="131" spans="3:26" s="420" customFormat="1">
      <c r="C131" s="509"/>
      <c r="Y131" s="499"/>
      <c r="Z131" s="577"/>
    </row>
    <row r="132" spans="3:26" s="420" customFormat="1">
      <c r="C132" s="509"/>
      <c r="Y132" s="499"/>
      <c r="Z132" s="577"/>
    </row>
    <row r="133" spans="3:26" s="420" customFormat="1">
      <c r="C133" s="509"/>
      <c r="Y133" s="499"/>
      <c r="Z133" s="577"/>
    </row>
    <row r="134" spans="3:26" s="420" customFormat="1">
      <c r="C134" s="509"/>
      <c r="Y134" s="499"/>
      <c r="Z134" s="577"/>
    </row>
    <row r="135" spans="3:26" s="420" customFormat="1">
      <c r="C135" s="509"/>
      <c r="Y135" s="499"/>
      <c r="Z135" s="577"/>
    </row>
    <row r="136" spans="3:26" s="420" customFormat="1">
      <c r="C136" s="509"/>
      <c r="Y136" s="499"/>
      <c r="Z136" s="577"/>
    </row>
    <row r="137" spans="3:26" s="420" customFormat="1">
      <c r="C137" s="509"/>
      <c r="Y137" s="499"/>
      <c r="Z137" s="577"/>
    </row>
    <row r="138" spans="3:26" s="420" customFormat="1">
      <c r="C138" s="509"/>
      <c r="Y138" s="499"/>
      <c r="Z138" s="577"/>
    </row>
    <row r="139" spans="3:26" s="420" customFormat="1">
      <c r="C139" s="509"/>
      <c r="Y139" s="499"/>
      <c r="Z139" s="577"/>
    </row>
    <row r="140" spans="3:26" s="420" customFormat="1">
      <c r="C140" s="509"/>
      <c r="Y140" s="499"/>
      <c r="Z140" s="577"/>
    </row>
    <row r="141" spans="3:26" s="420" customFormat="1">
      <c r="C141" s="509"/>
      <c r="Y141" s="499"/>
      <c r="Z141" s="577"/>
    </row>
    <row r="142" spans="3:26" s="420" customFormat="1">
      <c r="C142" s="509"/>
      <c r="Y142" s="499"/>
      <c r="Z142" s="577"/>
    </row>
    <row r="143" spans="3:26" s="420" customFormat="1">
      <c r="C143" s="509"/>
      <c r="Y143" s="499"/>
      <c r="Z143" s="577"/>
    </row>
    <row r="144" spans="3:26" s="420" customFormat="1">
      <c r="C144" s="509"/>
      <c r="Y144" s="499"/>
      <c r="Z144" s="577"/>
    </row>
    <row r="145" spans="3:26" s="420" customFormat="1">
      <c r="C145" s="509"/>
      <c r="Y145" s="499"/>
      <c r="Z145" s="577"/>
    </row>
    <row r="146" spans="3:26" s="420" customFormat="1">
      <c r="C146" s="509"/>
      <c r="Y146" s="499"/>
      <c r="Z146" s="577"/>
    </row>
    <row r="147" spans="3:26" s="420" customFormat="1">
      <c r="C147" s="509"/>
      <c r="Y147" s="499"/>
      <c r="Z147" s="577"/>
    </row>
    <row r="148" spans="3:26" s="420" customFormat="1">
      <c r="C148" s="509"/>
      <c r="Y148" s="499"/>
      <c r="Z148" s="577"/>
    </row>
    <row r="149" spans="3:26" s="420" customFormat="1">
      <c r="C149" s="509"/>
      <c r="Y149" s="499"/>
      <c r="Z149" s="577"/>
    </row>
    <row r="150" spans="3:26" s="420" customFormat="1">
      <c r="C150" s="509"/>
      <c r="Y150" s="499"/>
      <c r="Z150" s="577"/>
    </row>
    <row r="151" spans="3:26" s="420" customFormat="1">
      <c r="C151" s="509"/>
      <c r="Y151" s="499"/>
      <c r="Z151" s="577"/>
    </row>
    <row r="152" spans="3:26" s="420" customFormat="1">
      <c r="C152" s="509"/>
      <c r="Y152" s="499"/>
      <c r="Z152" s="577"/>
    </row>
    <row r="153" spans="3:26" s="420" customFormat="1">
      <c r="C153" s="509"/>
      <c r="Y153" s="499"/>
      <c r="Z153" s="577"/>
    </row>
    <row r="154" spans="3:26" s="420" customFormat="1">
      <c r="C154" s="509"/>
      <c r="Y154" s="499"/>
      <c r="Z154" s="577"/>
    </row>
    <row r="155" spans="3:26" s="420" customFormat="1">
      <c r="C155" s="509"/>
      <c r="Y155" s="499"/>
      <c r="Z155" s="577"/>
    </row>
    <row r="156" spans="3:26" s="420" customFormat="1">
      <c r="C156" s="509"/>
      <c r="Y156" s="499"/>
      <c r="Z156" s="577"/>
    </row>
    <row r="157" spans="3:26" s="420" customFormat="1">
      <c r="C157" s="509"/>
      <c r="Y157" s="499"/>
      <c r="Z157" s="577"/>
    </row>
    <row r="158" spans="3:26" s="420" customFormat="1">
      <c r="C158" s="509"/>
      <c r="Y158" s="499"/>
      <c r="Z158" s="577"/>
    </row>
    <row r="159" spans="3:26" s="420" customFormat="1">
      <c r="C159" s="509"/>
      <c r="Y159" s="499"/>
      <c r="Z159" s="577"/>
    </row>
    <row r="160" spans="3:26" s="420" customFormat="1">
      <c r="C160" s="509"/>
      <c r="Y160" s="499"/>
      <c r="Z160" s="577"/>
    </row>
    <row r="161" spans="3:26" s="420" customFormat="1">
      <c r="C161" s="509"/>
      <c r="Y161" s="499"/>
      <c r="Z161" s="577"/>
    </row>
    <row r="162" spans="3:26" s="420" customFormat="1">
      <c r="C162" s="509"/>
      <c r="Y162" s="499"/>
      <c r="Z162" s="577"/>
    </row>
    <row r="163" spans="3:26" s="420" customFormat="1">
      <c r="C163" s="509"/>
      <c r="Y163" s="499"/>
      <c r="Z163" s="577"/>
    </row>
    <row r="164" spans="3:26" s="420" customFormat="1">
      <c r="C164" s="509"/>
      <c r="Y164" s="499"/>
      <c r="Z164" s="577"/>
    </row>
    <row r="165" spans="3:26" s="420" customFormat="1">
      <c r="C165" s="509"/>
      <c r="Y165" s="499"/>
      <c r="Z165" s="577"/>
    </row>
    <row r="166" spans="3:26" s="420" customFormat="1">
      <c r="C166" s="509"/>
      <c r="Y166" s="499"/>
      <c r="Z166" s="577"/>
    </row>
    <row r="167" spans="3:26" s="420" customFormat="1">
      <c r="C167" s="509"/>
      <c r="Y167" s="499"/>
      <c r="Z167" s="577"/>
    </row>
    <row r="168" spans="3:26" s="420" customFormat="1">
      <c r="C168" s="509"/>
      <c r="Y168" s="499"/>
      <c r="Z168" s="577"/>
    </row>
    <row r="169" spans="3:26" s="420" customFormat="1">
      <c r="C169" s="509"/>
      <c r="Y169" s="499"/>
      <c r="Z169" s="577"/>
    </row>
    <row r="170" spans="3:26" s="420" customFormat="1">
      <c r="C170" s="509"/>
      <c r="Y170" s="499"/>
      <c r="Z170" s="577"/>
    </row>
    <row r="171" spans="3:26" s="420" customFormat="1">
      <c r="C171" s="509"/>
      <c r="Y171" s="499"/>
      <c r="Z171" s="577"/>
    </row>
    <row r="172" spans="3:26" s="420" customFormat="1">
      <c r="C172" s="509"/>
      <c r="Y172" s="499"/>
      <c r="Z172" s="577"/>
    </row>
    <row r="173" spans="3:26" s="420" customFormat="1">
      <c r="C173" s="509"/>
      <c r="Y173" s="499"/>
      <c r="Z173" s="577"/>
    </row>
    <row r="174" spans="3:26" s="420" customFormat="1">
      <c r="C174" s="509"/>
      <c r="Y174" s="499"/>
      <c r="Z174" s="577"/>
    </row>
    <row r="175" spans="3:26" s="420" customFormat="1">
      <c r="C175" s="509"/>
      <c r="Y175" s="499"/>
      <c r="Z175" s="577"/>
    </row>
    <row r="176" spans="3:26" s="420" customFormat="1">
      <c r="C176" s="509"/>
      <c r="Y176" s="499"/>
      <c r="Z176" s="577"/>
    </row>
    <row r="177" spans="3:26" s="420" customFormat="1">
      <c r="C177" s="509"/>
      <c r="Y177" s="499"/>
      <c r="Z177" s="577"/>
    </row>
    <row r="178" spans="3:26" s="420" customFormat="1">
      <c r="C178" s="509"/>
      <c r="Y178" s="499"/>
      <c r="Z178" s="577"/>
    </row>
    <row r="179" spans="3:26" s="420" customFormat="1">
      <c r="C179" s="509"/>
      <c r="Y179" s="499"/>
      <c r="Z179" s="577"/>
    </row>
    <row r="180" spans="3:26" s="420" customFormat="1">
      <c r="C180" s="509"/>
      <c r="Y180" s="499"/>
      <c r="Z180" s="577"/>
    </row>
    <row r="181" spans="3:26" s="420" customFormat="1">
      <c r="C181" s="509"/>
      <c r="Y181" s="499"/>
      <c r="Z181" s="577"/>
    </row>
    <row r="182" spans="3:26" s="420" customFormat="1">
      <c r="C182" s="509"/>
      <c r="Y182" s="499"/>
      <c r="Z182" s="577"/>
    </row>
    <row r="183" spans="3:26" s="420" customFormat="1">
      <c r="C183" s="509"/>
      <c r="Y183" s="499"/>
      <c r="Z183" s="577"/>
    </row>
    <row r="184" spans="3:26" s="420" customFormat="1">
      <c r="C184" s="509"/>
      <c r="Y184" s="499"/>
      <c r="Z184" s="577"/>
    </row>
    <row r="185" spans="3:26" s="420" customFormat="1">
      <c r="C185" s="509"/>
      <c r="Y185" s="499"/>
      <c r="Z185" s="577"/>
    </row>
    <row r="186" spans="3:26" s="420" customFormat="1">
      <c r="C186" s="509"/>
      <c r="Y186" s="499"/>
      <c r="Z186" s="577"/>
    </row>
    <row r="187" spans="3:26" s="420" customFormat="1">
      <c r="C187" s="509"/>
      <c r="Y187" s="499"/>
      <c r="Z187" s="577"/>
    </row>
    <row r="188" spans="3:26" s="420" customFormat="1">
      <c r="C188" s="509"/>
      <c r="Y188" s="499"/>
      <c r="Z188" s="577"/>
    </row>
    <row r="189" spans="3:26" s="420" customFormat="1">
      <c r="C189" s="509"/>
      <c r="Y189" s="499"/>
      <c r="Z189" s="577"/>
    </row>
    <row r="190" spans="3:26" s="420" customFormat="1">
      <c r="C190" s="509"/>
      <c r="Y190" s="499"/>
      <c r="Z190" s="577"/>
    </row>
    <row r="191" spans="3:26" s="420" customFormat="1">
      <c r="C191" s="509"/>
      <c r="Y191" s="499"/>
      <c r="Z191" s="577"/>
    </row>
    <row r="192" spans="3:26" s="420" customFormat="1">
      <c r="C192" s="509"/>
      <c r="Y192" s="499"/>
      <c r="Z192" s="577"/>
    </row>
    <row r="193" spans="3:26" s="420" customFormat="1">
      <c r="C193" s="509"/>
      <c r="Y193" s="499"/>
      <c r="Z193" s="577"/>
    </row>
    <row r="194" spans="3:26" s="420" customFormat="1">
      <c r="C194" s="509"/>
      <c r="Y194" s="499"/>
      <c r="Z194" s="577"/>
    </row>
    <row r="195" spans="3:26" s="420" customFormat="1">
      <c r="C195" s="509"/>
      <c r="Y195" s="499"/>
      <c r="Z195" s="577"/>
    </row>
    <row r="196" spans="3:26" s="420" customFormat="1">
      <c r="C196" s="509"/>
      <c r="Y196" s="499"/>
      <c r="Z196" s="577"/>
    </row>
    <row r="197" spans="3:26" s="420" customFormat="1">
      <c r="C197" s="509"/>
      <c r="Y197" s="499"/>
      <c r="Z197" s="577"/>
    </row>
    <row r="198" spans="3:26" s="420" customFormat="1">
      <c r="C198" s="509"/>
      <c r="Y198" s="499"/>
      <c r="Z198" s="577"/>
    </row>
    <row r="199" spans="3:26" s="420" customFormat="1">
      <c r="C199" s="509"/>
      <c r="Y199" s="499"/>
      <c r="Z199" s="577"/>
    </row>
    <row r="200" spans="3:26" s="420" customFormat="1">
      <c r="C200" s="509"/>
      <c r="Y200" s="499"/>
      <c r="Z200" s="577"/>
    </row>
    <row r="201" spans="3:26" s="420" customFormat="1">
      <c r="C201" s="509"/>
      <c r="Y201" s="499"/>
      <c r="Z201" s="577"/>
    </row>
    <row r="202" spans="3:26" s="420" customFormat="1">
      <c r="C202" s="509"/>
      <c r="Y202" s="499"/>
      <c r="Z202" s="577"/>
    </row>
    <row r="203" spans="3:26" s="420" customFormat="1">
      <c r="C203" s="509"/>
      <c r="Y203" s="499"/>
      <c r="Z203" s="577"/>
    </row>
    <row r="204" spans="3:26" s="420" customFormat="1">
      <c r="C204" s="509"/>
      <c r="Y204" s="499"/>
      <c r="Z204" s="577"/>
    </row>
    <row r="205" spans="3:26" s="420" customFormat="1">
      <c r="C205" s="509"/>
      <c r="Y205" s="499"/>
      <c r="Z205" s="577"/>
    </row>
    <row r="206" spans="3:26" s="420" customFormat="1">
      <c r="C206" s="509"/>
      <c r="Y206" s="499"/>
      <c r="Z206" s="577"/>
    </row>
    <row r="207" spans="3:26" s="420" customFormat="1">
      <c r="C207" s="509"/>
      <c r="Y207" s="499"/>
      <c r="Z207" s="577"/>
    </row>
    <row r="208" spans="3:26" s="420" customFormat="1">
      <c r="C208" s="509"/>
      <c r="Y208" s="499"/>
      <c r="Z208" s="577"/>
    </row>
    <row r="209" spans="3:26" s="420" customFormat="1">
      <c r="C209" s="509"/>
      <c r="Y209" s="499"/>
      <c r="Z209" s="577"/>
    </row>
    <row r="210" spans="3:26" s="420" customFormat="1">
      <c r="C210" s="509"/>
      <c r="Y210" s="499"/>
      <c r="Z210" s="577"/>
    </row>
    <row r="211" spans="3:26" s="420" customFormat="1">
      <c r="C211" s="509"/>
      <c r="Y211" s="499"/>
      <c r="Z211" s="577"/>
    </row>
    <row r="212" spans="3:26" s="420" customFormat="1">
      <c r="C212" s="509"/>
      <c r="Y212" s="499"/>
      <c r="Z212" s="577"/>
    </row>
    <row r="213" spans="3:26" s="420" customFormat="1">
      <c r="C213" s="509"/>
      <c r="Y213" s="499"/>
      <c r="Z213" s="577"/>
    </row>
    <row r="214" spans="3:26" s="420" customFormat="1">
      <c r="C214" s="509"/>
      <c r="Y214" s="499"/>
      <c r="Z214" s="577"/>
    </row>
    <row r="215" spans="3:26" s="420" customFormat="1">
      <c r="C215" s="509"/>
      <c r="Y215" s="499"/>
      <c r="Z215" s="577"/>
    </row>
    <row r="216" spans="3:26" s="420" customFormat="1">
      <c r="C216" s="509"/>
      <c r="Y216" s="499"/>
      <c r="Z216" s="577"/>
    </row>
    <row r="217" spans="3:26" s="420" customFormat="1">
      <c r="C217" s="509"/>
      <c r="Y217" s="499"/>
      <c r="Z217" s="577"/>
    </row>
  </sheetData>
  <mergeCells count="8">
    <mergeCell ref="B37:B42"/>
    <mergeCell ref="B43:B58"/>
    <mergeCell ref="A1:Y1"/>
    <mergeCell ref="A4:C4"/>
    <mergeCell ref="B6:B21"/>
    <mergeCell ref="B22:B28"/>
    <mergeCell ref="B29:B33"/>
    <mergeCell ref="B34:B36"/>
  </mergeCells>
  <phoneticPr fontId="4"/>
  <printOptions horizontalCentered="1" verticalCentered="1"/>
  <pageMargins left="0.19685039370078741" right="0.19685039370078741" top="0.19685039370078741" bottom="0.19685039370078741" header="0" footer="0"/>
  <pageSetup paperSize="9" scale="84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I141"/>
  <sheetViews>
    <sheetView showGridLines="0" view="pageBreakPreview" topLeftCell="A19" zoomScale="85" zoomScaleNormal="75" zoomScaleSheetLayoutView="85" workbookViewId="0">
      <selection activeCell="S37" sqref="S37"/>
    </sheetView>
  </sheetViews>
  <sheetFormatPr defaultRowHeight="13.5"/>
  <cols>
    <col min="1" max="1" width="14.25" style="2" customWidth="1"/>
    <col min="2" max="3" width="10.625" style="2" customWidth="1"/>
    <col min="4" max="4" width="10.625" style="2" hidden="1" customWidth="1"/>
    <col min="5" max="6" width="10.625" style="2" customWidth="1"/>
    <col min="7" max="8" width="10.625" style="2" hidden="1" customWidth="1"/>
    <col min="9" max="10" width="10.625" style="2" customWidth="1"/>
    <col min="11" max="11" width="10.625" style="2" hidden="1" customWidth="1"/>
    <col min="12" max="12" width="13.125" style="2" customWidth="1"/>
    <col min="13" max="13" width="4.75" customWidth="1"/>
    <col min="36" max="16384" width="9" style="2"/>
  </cols>
  <sheetData>
    <row r="1" spans="1:35" ht="17.25">
      <c r="A1" s="3" t="s">
        <v>47</v>
      </c>
    </row>
    <row r="2" spans="1:35" ht="24.75" customHeight="1">
      <c r="A2" s="582" t="s">
        <v>48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</row>
    <row r="3" spans="1:35" ht="18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35" ht="33" customHeight="1">
      <c r="A4" s="649" t="s">
        <v>49</v>
      </c>
      <c r="B4" s="651" t="s">
        <v>50</v>
      </c>
      <c r="C4" s="652"/>
      <c r="D4" s="653"/>
      <c r="E4" s="654" t="s">
        <v>51</v>
      </c>
      <c r="F4" s="655"/>
      <c r="G4" s="654" t="s">
        <v>52</v>
      </c>
      <c r="H4" s="655"/>
      <c r="I4" s="654" t="s">
        <v>53</v>
      </c>
      <c r="J4" s="656"/>
      <c r="K4" s="655"/>
      <c r="L4" s="513" t="s">
        <v>54</v>
      </c>
      <c r="M4" s="538"/>
    </row>
    <row r="5" spans="1:35" ht="20.25" customHeight="1">
      <c r="A5" s="650"/>
      <c r="B5" s="7" t="s">
        <v>25</v>
      </c>
      <c r="C5" s="49" t="s">
        <v>55</v>
      </c>
      <c r="D5" s="7" t="s">
        <v>56</v>
      </c>
      <c r="E5" s="7" t="s">
        <v>57</v>
      </c>
      <c r="F5" s="7" t="s">
        <v>58</v>
      </c>
      <c r="G5" s="7" t="s">
        <v>57</v>
      </c>
      <c r="H5" s="7" t="s">
        <v>58</v>
      </c>
      <c r="I5" s="7" t="s">
        <v>25</v>
      </c>
      <c r="J5" s="7" t="s">
        <v>55</v>
      </c>
      <c r="K5" s="7" t="s">
        <v>56</v>
      </c>
      <c r="L5" s="512" t="s">
        <v>25</v>
      </c>
      <c r="AI5" s="2"/>
    </row>
    <row r="6" spans="1:35" ht="20.25" customHeight="1">
      <c r="A6" s="50" t="s">
        <v>59</v>
      </c>
      <c r="B6" s="51"/>
      <c r="C6" s="52"/>
      <c r="D6" s="52"/>
      <c r="E6" s="53"/>
      <c r="F6" s="53"/>
      <c r="G6" s="53"/>
      <c r="H6" s="53"/>
      <c r="I6" s="53"/>
      <c r="J6" s="53"/>
      <c r="K6" s="53"/>
      <c r="L6" s="54"/>
      <c r="AI6" s="2"/>
    </row>
    <row r="7" spans="1:35" ht="20.25" customHeight="1">
      <c r="A7" s="55" t="s">
        <v>60</v>
      </c>
      <c r="B7" s="56">
        <v>1023230</v>
      </c>
      <c r="C7" s="37">
        <v>971772</v>
      </c>
      <c r="D7" s="37">
        <v>852518</v>
      </c>
      <c r="E7" s="57">
        <f>B7-C7</f>
        <v>51458</v>
      </c>
      <c r="F7" s="58">
        <f>(B7/C7-1)*100</f>
        <v>5.2952750233593804</v>
      </c>
      <c r="G7" s="57">
        <f t="shared" ref="G7:G24" si="0">C7-D7</f>
        <v>119254</v>
      </c>
      <c r="H7" s="58">
        <f t="shared" ref="H7:H24" si="1">(C7/D7-1)*100</f>
        <v>13.988443645764658</v>
      </c>
      <c r="I7" s="59">
        <v>143.80000000000001</v>
      </c>
      <c r="J7" s="59">
        <v>134.19</v>
      </c>
      <c r="K7" s="60">
        <v>121.29</v>
      </c>
      <c r="L7" s="65">
        <f>B7/I7</f>
        <v>7115.6467315716263</v>
      </c>
      <c r="O7" s="2"/>
      <c r="AI7" s="2"/>
    </row>
    <row r="8" spans="1:35" ht="20.25" customHeight="1">
      <c r="A8" s="55" t="s">
        <v>61</v>
      </c>
      <c r="B8" s="56">
        <v>891553</v>
      </c>
      <c r="C8" s="37">
        <v>853165</v>
      </c>
      <c r="D8" s="37">
        <v>718373</v>
      </c>
      <c r="E8" s="57">
        <f t="shared" ref="E8:E40" si="2">B8-C8</f>
        <v>38388</v>
      </c>
      <c r="F8" s="58">
        <f t="shared" ref="F8:F41" si="3">(B8/C8-1)*100</f>
        <v>4.4994813429993119</v>
      </c>
      <c r="G8" s="57">
        <f t="shared" si="0"/>
        <v>134792</v>
      </c>
      <c r="H8" s="58">
        <f t="shared" si="1"/>
        <v>18.763511434867407</v>
      </c>
      <c r="I8" s="59">
        <v>123.78</v>
      </c>
      <c r="J8" s="59">
        <v>114.95</v>
      </c>
      <c r="K8" s="60">
        <v>100.09</v>
      </c>
      <c r="L8" s="65">
        <f t="shared" ref="L8:L40" si="4">B8/I8</f>
        <v>7202.7225723057036</v>
      </c>
      <c r="AI8" s="2"/>
    </row>
    <row r="9" spans="1:35" ht="20.25" customHeight="1">
      <c r="A9" s="55" t="s">
        <v>62</v>
      </c>
      <c r="B9" s="56">
        <f>B7-B8</f>
        <v>131677</v>
      </c>
      <c r="C9" s="37">
        <v>118607</v>
      </c>
      <c r="D9" s="37">
        <v>134145</v>
      </c>
      <c r="E9" s="57">
        <f t="shared" si="2"/>
        <v>13070</v>
      </c>
      <c r="F9" s="58">
        <f t="shared" si="3"/>
        <v>11.019585690557898</v>
      </c>
      <c r="G9" s="57">
        <f t="shared" si="0"/>
        <v>-15538</v>
      </c>
      <c r="H9" s="58">
        <f t="shared" si="1"/>
        <v>-11.582988557158302</v>
      </c>
      <c r="I9" s="59">
        <f>I7-I8</f>
        <v>20.02000000000001</v>
      </c>
      <c r="J9" s="59">
        <v>19.239999999999998</v>
      </c>
      <c r="K9" s="60">
        <v>21.2</v>
      </c>
      <c r="L9" s="65">
        <f t="shared" si="4"/>
        <v>6577.2727272727243</v>
      </c>
      <c r="AI9" s="2"/>
    </row>
    <row r="10" spans="1:35" ht="20.25" customHeight="1">
      <c r="A10" s="55" t="s">
        <v>63</v>
      </c>
      <c r="B10" s="56">
        <v>316580</v>
      </c>
      <c r="C10" s="37">
        <v>318151</v>
      </c>
      <c r="D10" s="37">
        <v>296961</v>
      </c>
      <c r="E10" s="57">
        <f>B10-C10</f>
        <v>-1571</v>
      </c>
      <c r="F10" s="58">
        <f t="shared" si="3"/>
        <v>-0.49379068429771245</v>
      </c>
      <c r="G10" s="57">
        <f t="shared" si="0"/>
        <v>21190</v>
      </c>
      <c r="H10" s="58">
        <f t="shared" si="1"/>
        <v>7.1356171349099773</v>
      </c>
      <c r="I10" s="59">
        <v>38.68</v>
      </c>
      <c r="J10" s="59">
        <v>38.4</v>
      </c>
      <c r="K10" s="60">
        <v>35.6</v>
      </c>
      <c r="L10" s="65">
        <f t="shared" si="4"/>
        <v>8184.5915201654607</v>
      </c>
      <c r="AI10" s="2"/>
    </row>
    <row r="11" spans="1:35" ht="20.25" customHeight="1">
      <c r="A11" s="55" t="s">
        <v>64</v>
      </c>
      <c r="B11" s="56">
        <v>98886</v>
      </c>
      <c r="C11" s="37">
        <v>95504</v>
      </c>
      <c r="D11" s="37">
        <v>85720</v>
      </c>
      <c r="E11" s="57">
        <f t="shared" si="2"/>
        <v>3382</v>
      </c>
      <c r="F11" s="58">
        <f t="shared" si="3"/>
        <v>3.5412129334897013</v>
      </c>
      <c r="G11" s="57">
        <f t="shared" si="0"/>
        <v>9784</v>
      </c>
      <c r="H11" s="58">
        <f t="shared" si="1"/>
        <v>11.413905739617359</v>
      </c>
      <c r="I11" s="59">
        <v>12.25</v>
      </c>
      <c r="J11" s="59">
        <v>12.69</v>
      </c>
      <c r="K11" s="60">
        <v>12.58</v>
      </c>
      <c r="L11" s="65">
        <f t="shared" si="4"/>
        <v>8072.3265306122448</v>
      </c>
      <c r="AI11" s="2"/>
    </row>
    <row r="12" spans="1:35" ht="20.25" customHeight="1">
      <c r="A12" s="55" t="s">
        <v>65</v>
      </c>
      <c r="B12" s="56">
        <v>32253</v>
      </c>
      <c r="C12" s="37">
        <v>31425</v>
      </c>
      <c r="D12" s="37">
        <v>29327</v>
      </c>
      <c r="E12" s="57">
        <f t="shared" si="2"/>
        <v>828</v>
      </c>
      <c r="F12" s="58">
        <f t="shared" si="3"/>
        <v>2.6348448687350867</v>
      </c>
      <c r="G12" s="57">
        <f t="shared" si="0"/>
        <v>2098</v>
      </c>
      <c r="H12" s="58">
        <f t="shared" si="1"/>
        <v>7.1538173014628059</v>
      </c>
      <c r="I12" s="59">
        <v>5.56</v>
      </c>
      <c r="J12" s="59">
        <v>5.15</v>
      </c>
      <c r="K12" s="60">
        <v>4.58</v>
      </c>
      <c r="L12" s="65">
        <f t="shared" si="4"/>
        <v>5800.8992805755397</v>
      </c>
      <c r="AI12" s="2"/>
    </row>
    <row r="13" spans="1:35" ht="20.25" customHeight="1">
      <c r="A13" s="55" t="s">
        <v>66</v>
      </c>
      <c r="B13" s="56">
        <v>113204</v>
      </c>
      <c r="C13" s="37">
        <v>111169</v>
      </c>
      <c r="D13" s="37">
        <v>92192</v>
      </c>
      <c r="E13" s="57">
        <f t="shared" si="2"/>
        <v>2035</v>
      </c>
      <c r="F13" s="58">
        <f t="shared" si="3"/>
        <v>1.8305462853853038</v>
      </c>
      <c r="G13" s="57">
        <f t="shared" si="0"/>
        <v>18977</v>
      </c>
      <c r="H13" s="58">
        <f t="shared" si="1"/>
        <v>20.584215550156195</v>
      </c>
      <c r="I13" s="59">
        <v>12.98</v>
      </c>
      <c r="J13" s="59">
        <v>12.47</v>
      </c>
      <c r="K13" s="60">
        <v>11.34</v>
      </c>
      <c r="L13" s="65">
        <f t="shared" si="4"/>
        <v>8721.4175654853625</v>
      </c>
      <c r="AI13" s="2"/>
    </row>
    <row r="14" spans="1:35" ht="20.25" customHeight="1">
      <c r="A14" s="55" t="s">
        <v>67</v>
      </c>
      <c r="B14" s="56">
        <v>113204</v>
      </c>
      <c r="C14" s="37">
        <v>96793</v>
      </c>
      <c r="D14" s="37"/>
      <c r="E14" s="57">
        <f t="shared" si="2"/>
        <v>16411</v>
      </c>
      <c r="F14" s="58">
        <f t="shared" si="3"/>
        <v>16.954738462492113</v>
      </c>
      <c r="G14" s="57"/>
      <c r="H14" s="58"/>
      <c r="I14" s="59">
        <v>12.98</v>
      </c>
      <c r="J14" s="59">
        <v>10.73</v>
      </c>
      <c r="K14" s="60"/>
      <c r="L14" s="65">
        <f t="shared" si="4"/>
        <v>8721.4175654853625</v>
      </c>
      <c r="AI14" s="2"/>
    </row>
    <row r="15" spans="1:35" ht="20.25" customHeight="1">
      <c r="A15" s="55" t="s">
        <v>68</v>
      </c>
      <c r="B15" s="56" t="s">
        <v>69</v>
      </c>
      <c r="C15" s="56">
        <v>14376</v>
      </c>
      <c r="D15" s="37"/>
      <c r="E15" s="56" t="s">
        <v>69</v>
      </c>
      <c r="F15" s="56" t="s">
        <v>69</v>
      </c>
      <c r="G15" s="57"/>
      <c r="H15" s="58"/>
      <c r="I15" s="56" t="s">
        <v>69</v>
      </c>
      <c r="J15" s="59">
        <v>1.74</v>
      </c>
      <c r="K15" s="60"/>
      <c r="L15" s="115" t="s">
        <v>69</v>
      </c>
      <c r="AI15" s="2"/>
    </row>
    <row r="16" spans="1:35" ht="20.25" customHeight="1">
      <c r="A16" s="55" t="s">
        <v>70</v>
      </c>
      <c r="B16" s="56">
        <v>32173</v>
      </c>
      <c r="C16" s="37">
        <v>25270</v>
      </c>
      <c r="D16" s="37">
        <v>22019</v>
      </c>
      <c r="E16" s="57">
        <f t="shared" si="2"/>
        <v>6903</v>
      </c>
      <c r="F16" s="58">
        <f t="shared" si="3"/>
        <v>27.316976652156711</v>
      </c>
      <c r="G16" s="57">
        <f t="shared" si="0"/>
        <v>3251</v>
      </c>
      <c r="H16" s="58">
        <f t="shared" si="1"/>
        <v>14.764521549570819</v>
      </c>
      <c r="I16" s="59">
        <v>6.04</v>
      </c>
      <c r="J16" s="59">
        <v>4.5999999999999996</v>
      </c>
      <c r="K16" s="60">
        <v>3.83</v>
      </c>
      <c r="L16" s="65">
        <f t="shared" si="4"/>
        <v>5326.6556291390725</v>
      </c>
      <c r="AI16" s="2"/>
    </row>
    <row r="17" spans="1:35" ht="20.25" customHeight="1">
      <c r="A17" s="55" t="s">
        <v>71</v>
      </c>
      <c r="B17" s="56">
        <v>37403</v>
      </c>
      <c r="C17" s="37">
        <v>33830</v>
      </c>
      <c r="D17" s="37">
        <v>29954</v>
      </c>
      <c r="E17" s="57">
        <f t="shared" si="2"/>
        <v>3573</v>
      </c>
      <c r="F17" s="58">
        <f t="shared" si="3"/>
        <v>10.561631687851026</v>
      </c>
      <c r="G17" s="57">
        <f t="shared" si="0"/>
        <v>3876</v>
      </c>
      <c r="H17" s="58">
        <f t="shared" si="1"/>
        <v>12.939841089670834</v>
      </c>
      <c r="I17" s="59">
        <v>6.51</v>
      </c>
      <c r="J17" s="59">
        <v>6.39</v>
      </c>
      <c r="K17" s="60">
        <v>5.97</v>
      </c>
      <c r="L17" s="65">
        <f t="shared" si="4"/>
        <v>5745.4685099846392</v>
      </c>
      <c r="AI17" s="2"/>
    </row>
    <row r="18" spans="1:35" ht="20.25" customHeight="1">
      <c r="A18" s="55" t="s">
        <v>72</v>
      </c>
      <c r="B18" s="56">
        <v>133572</v>
      </c>
      <c r="C18" s="37">
        <v>122197</v>
      </c>
      <c r="D18" s="37">
        <v>100162</v>
      </c>
      <c r="E18" s="57">
        <f t="shared" si="2"/>
        <v>11375</v>
      </c>
      <c r="F18" s="58">
        <f t="shared" si="3"/>
        <v>9.308739167082658</v>
      </c>
      <c r="G18" s="57">
        <f t="shared" si="0"/>
        <v>22035</v>
      </c>
      <c r="H18" s="58">
        <f t="shared" si="1"/>
        <v>21.999361035123101</v>
      </c>
      <c r="I18" s="59">
        <v>20.059999999999999</v>
      </c>
      <c r="J18" s="59">
        <v>16.8</v>
      </c>
      <c r="K18" s="60">
        <v>14.88</v>
      </c>
      <c r="L18" s="65">
        <f t="shared" si="4"/>
        <v>6658.6241276171486</v>
      </c>
      <c r="AI18" s="2"/>
    </row>
    <row r="19" spans="1:35" ht="20.25" customHeight="1">
      <c r="A19" s="55" t="s">
        <v>73</v>
      </c>
      <c r="B19" s="56">
        <v>45688</v>
      </c>
      <c r="C19" s="37">
        <v>39139</v>
      </c>
      <c r="D19" s="37">
        <v>34827</v>
      </c>
      <c r="E19" s="57">
        <f t="shared" si="2"/>
        <v>6549</v>
      </c>
      <c r="F19" s="58">
        <f t="shared" si="3"/>
        <v>16.73267073762743</v>
      </c>
      <c r="G19" s="57">
        <f t="shared" si="0"/>
        <v>4312</v>
      </c>
      <c r="H19" s="58">
        <f t="shared" si="1"/>
        <v>12.381198495420209</v>
      </c>
      <c r="I19" s="59">
        <v>6.55</v>
      </c>
      <c r="J19" s="59">
        <v>4.57</v>
      </c>
      <c r="K19" s="60">
        <v>4.66</v>
      </c>
      <c r="L19" s="65">
        <f t="shared" si="4"/>
        <v>6975.2671755725196</v>
      </c>
      <c r="AI19" s="2"/>
    </row>
    <row r="20" spans="1:35" ht="20.25" customHeight="1">
      <c r="A20" s="55" t="s">
        <v>67</v>
      </c>
      <c r="B20" s="56">
        <v>20046</v>
      </c>
      <c r="C20" s="37">
        <v>19171</v>
      </c>
      <c r="D20" s="37">
        <v>28453</v>
      </c>
      <c r="E20" s="57">
        <f t="shared" si="2"/>
        <v>875</v>
      </c>
      <c r="F20" s="58">
        <f t="shared" si="3"/>
        <v>4.5641854884982624</v>
      </c>
      <c r="G20" s="57">
        <f t="shared" si="0"/>
        <v>-9282</v>
      </c>
      <c r="H20" s="58">
        <f t="shared" si="1"/>
        <v>-32.622219098161885</v>
      </c>
      <c r="I20" s="59">
        <v>1.89</v>
      </c>
      <c r="J20" s="59">
        <v>1.89</v>
      </c>
      <c r="K20" s="60">
        <v>4.66</v>
      </c>
      <c r="L20" s="65">
        <f t="shared" si="4"/>
        <v>10606.349206349207</v>
      </c>
      <c r="AI20" s="2"/>
    </row>
    <row r="21" spans="1:35" ht="20.25" customHeight="1">
      <c r="A21" s="55" t="s">
        <v>74</v>
      </c>
      <c r="B21" s="56">
        <v>14497</v>
      </c>
      <c r="C21" s="56">
        <v>14751</v>
      </c>
      <c r="D21" s="56">
        <v>6374</v>
      </c>
      <c r="E21" s="57">
        <f t="shared" si="2"/>
        <v>-254</v>
      </c>
      <c r="F21" s="58">
        <f t="shared" si="3"/>
        <v>-1.72191715815877</v>
      </c>
      <c r="G21" s="57">
        <f t="shared" si="0"/>
        <v>8377</v>
      </c>
      <c r="H21" s="58">
        <f t="shared" si="1"/>
        <v>131.42453718230311</v>
      </c>
      <c r="I21" s="59">
        <v>2.2599999999999998</v>
      </c>
      <c r="J21" s="59">
        <v>2.23</v>
      </c>
      <c r="K21" s="60">
        <v>4.66</v>
      </c>
      <c r="L21" s="65">
        <f t="shared" si="4"/>
        <v>6414.6017699115055</v>
      </c>
      <c r="AI21" s="2"/>
    </row>
    <row r="22" spans="1:35" ht="20.25" customHeight="1">
      <c r="A22" s="55" t="s">
        <v>75</v>
      </c>
      <c r="B22" s="56">
        <v>5945</v>
      </c>
      <c r="C22" s="37">
        <v>5217</v>
      </c>
      <c r="D22" s="37"/>
      <c r="E22" s="57">
        <f t="shared" si="2"/>
        <v>728</v>
      </c>
      <c r="F22" s="58">
        <f t="shared" si="3"/>
        <v>13.954379911826731</v>
      </c>
      <c r="G22" s="57"/>
      <c r="H22" s="58"/>
      <c r="I22" s="59">
        <v>0.6</v>
      </c>
      <c r="J22" s="59">
        <v>0.44</v>
      </c>
      <c r="K22" s="60"/>
      <c r="L22" s="65">
        <f t="shared" si="4"/>
        <v>9908.3333333333339</v>
      </c>
      <c r="AI22" s="2"/>
    </row>
    <row r="23" spans="1:35" ht="20.25" customHeight="1">
      <c r="A23" s="55" t="s">
        <v>76</v>
      </c>
      <c r="B23" s="56">
        <v>5200</v>
      </c>
      <c r="C23" s="56" t="s">
        <v>69</v>
      </c>
      <c r="D23" s="37"/>
      <c r="E23" s="56" t="s">
        <v>69</v>
      </c>
      <c r="F23" s="56" t="s">
        <v>69</v>
      </c>
      <c r="G23" s="57"/>
      <c r="H23" s="58"/>
      <c r="I23" s="59">
        <v>1.79</v>
      </c>
      <c r="J23" s="56" t="s">
        <v>69</v>
      </c>
      <c r="K23" s="60"/>
      <c r="L23" s="65">
        <f t="shared" si="4"/>
        <v>2905.0279329608938</v>
      </c>
      <c r="AI23" s="2"/>
    </row>
    <row r="24" spans="1:35" ht="20.25" customHeight="1">
      <c r="A24" s="55" t="s">
        <v>77</v>
      </c>
      <c r="B24" s="56">
        <v>62071</v>
      </c>
      <c r="C24" s="37">
        <v>59166</v>
      </c>
      <c r="D24" s="37">
        <v>46158</v>
      </c>
      <c r="E24" s="57">
        <f t="shared" si="2"/>
        <v>2905</v>
      </c>
      <c r="F24" s="58">
        <f t="shared" si="3"/>
        <v>4.9099144779096049</v>
      </c>
      <c r="G24" s="57">
        <f t="shared" si="0"/>
        <v>13008</v>
      </c>
      <c r="H24" s="58">
        <f t="shared" si="1"/>
        <v>28.181463668269856</v>
      </c>
      <c r="I24" s="59">
        <v>10.86</v>
      </c>
      <c r="J24" s="59">
        <v>10.24</v>
      </c>
      <c r="K24" s="61" t="s">
        <v>69</v>
      </c>
      <c r="L24" s="65">
        <f t="shared" si="4"/>
        <v>5715.5616942909764</v>
      </c>
      <c r="AI24" s="2"/>
    </row>
    <row r="25" spans="1:35" ht="20.25" customHeight="1">
      <c r="A25" s="55" t="s">
        <v>67</v>
      </c>
      <c r="B25" s="56">
        <v>43790</v>
      </c>
      <c r="C25" s="37">
        <v>36951</v>
      </c>
      <c r="D25" s="37">
        <v>30808</v>
      </c>
      <c r="E25" s="57">
        <f t="shared" si="2"/>
        <v>6839</v>
      </c>
      <c r="F25" s="58">
        <f t="shared" si="3"/>
        <v>18.508294768747803</v>
      </c>
      <c r="G25" s="62" t="s">
        <v>69</v>
      </c>
      <c r="H25" s="63" t="s">
        <v>78</v>
      </c>
      <c r="I25" s="64">
        <v>7.29</v>
      </c>
      <c r="J25" s="64">
        <v>6.02</v>
      </c>
      <c r="K25" s="61" t="s">
        <v>69</v>
      </c>
      <c r="L25" s="65">
        <f t="shared" si="4"/>
        <v>6006.8587105624147</v>
      </c>
      <c r="AI25" s="2"/>
    </row>
    <row r="26" spans="1:35" ht="20.25" customHeight="1">
      <c r="A26" s="55" t="s">
        <v>68</v>
      </c>
      <c r="B26" s="56">
        <v>18281</v>
      </c>
      <c r="C26" s="37">
        <v>16939</v>
      </c>
      <c r="D26" s="56" t="s">
        <v>69</v>
      </c>
      <c r="E26" s="57">
        <f t="shared" si="2"/>
        <v>1342</v>
      </c>
      <c r="F26" s="58">
        <f t="shared" si="3"/>
        <v>7.9225456048172882</v>
      </c>
      <c r="G26" s="62" t="s">
        <v>69</v>
      </c>
      <c r="H26" s="63" t="s">
        <v>69</v>
      </c>
      <c r="I26" s="64">
        <v>3.57</v>
      </c>
      <c r="J26" s="64">
        <v>3.27</v>
      </c>
      <c r="K26" s="61" t="s">
        <v>78</v>
      </c>
      <c r="L26" s="65">
        <f t="shared" si="4"/>
        <v>5120.7282913165272</v>
      </c>
      <c r="AI26" s="2"/>
    </row>
    <row r="27" spans="1:35" ht="20.25" customHeight="1">
      <c r="A27" s="55" t="s">
        <v>75</v>
      </c>
      <c r="B27" s="56" t="s">
        <v>35</v>
      </c>
      <c r="C27" s="37">
        <v>5276</v>
      </c>
      <c r="D27" s="37">
        <v>15350</v>
      </c>
      <c r="E27" s="62" t="s">
        <v>35</v>
      </c>
      <c r="F27" s="63" t="s">
        <v>35</v>
      </c>
      <c r="G27" s="62">
        <f>C27-D27</f>
        <v>-10074</v>
      </c>
      <c r="H27" s="63">
        <f>(C27/D27-1)*100</f>
        <v>-65.628664495114009</v>
      </c>
      <c r="I27" s="64" t="s">
        <v>35</v>
      </c>
      <c r="J27" s="59">
        <v>0.95</v>
      </c>
      <c r="K27" s="61" t="s">
        <v>69</v>
      </c>
      <c r="L27" s="65" t="s">
        <v>35</v>
      </c>
      <c r="AI27" s="2"/>
    </row>
    <row r="28" spans="1:35" ht="20.25" customHeight="1">
      <c r="A28" s="55" t="s">
        <v>79</v>
      </c>
      <c r="B28" s="56">
        <v>19723</v>
      </c>
      <c r="C28" s="37">
        <v>17314</v>
      </c>
      <c r="D28" s="56">
        <v>15880</v>
      </c>
      <c r="E28" s="57">
        <f t="shared" si="2"/>
        <v>2409</v>
      </c>
      <c r="F28" s="58">
        <f t="shared" si="3"/>
        <v>13.913595933926292</v>
      </c>
      <c r="G28" s="57">
        <f t="shared" ref="G28:G41" si="5">C28-D28</f>
        <v>1434</v>
      </c>
      <c r="H28" s="58">
        <f t="shared" ref="H28:H41" si="6">(C28/D28-1)*100</f>
        <v>9.0302267002518875</v>
      </c>
      <c r="I28" s="59">
        <v>4.29</v>
      </c>
      <c r="J28" s="59">
        <v>3.63</v>
      </c>
      <c r="K28" s="61" t="s">
        <v>69</v>
      </c>
      <c r="L28" s="65">
        <f t="shared" si="4"/>
        <v>4597.4358974358975</v>
      </c>
      <c r="AI28" s="2"/>
    </row>
    <row r="29" spans="1:35" ht="20.25" customHeight="1">
      <c r="A29" s="55" t="s">
        <v>80</v>
      </c>
      <c r="B29" s="56" t="s">
        <v>35</v>
      </c>
      <c r="C29" s="37">
        <v>5256</v>
      </c>
      <c r="D29" s="37">
        <v>5544</v>
      </c>
      <c r="E29" s="56" t="s">
        <v>35</v>
      </c>
      <c r="F29" s="56" t="s">
        <v>35</v>
      </c>
      <c r="G29" s="57">
        <f t="shared" si="5"/>
        <v>-288</v>
      </c>
      <c r="H29" s="58">
        <f t="shared" si="6"/>
        <v>-5.1948051948051965</v>
      </c>
      <c r="I29" s="56" t="s">
        <v>35</v>
      </c>
      <c r="J29" s="59">
        <v>1.21</v>
      </c>
      <c r="K29" s="60">
        <v>1.23</v>
      </c>
      <c r="L29" s="115" t="s">
        <v>35</v>
      </c>
      <c r="AI29" s="2"/>
    </row>
    <row r="30" spans="1:35" ht="20.25" customHeight="1">
      <c r="A30" s="66" t="s">
        <v>81</v>
      </c>
      <c r="B30" s="67">
        <v>18882</v>
      </c>
      <c r="C30" s="43">
        <v>17463</v>
      </c>
      <c r="D30" s="43">
        <v>15714</v>
      </c>
      <c r="E30" s="68">
        <f t="shared" si="2"/>
        <v>1419</v>
      </c>
      <c r="F30" s="69">
        <f t="shared" si="3"/>
        <v>8.1257515890740493</v>
      </c>
      <c r="G30" s="68">
        <f t="shared" si="5"/>
        <v>1749</v>
      </c>
      <c r="H30" s="69">
        <f t="shared" si="6"/>
        <v>11.130202367315768</v>
      </c>
      <c r="I30" s="70">
        <v>3.49</v>
      </c>
      <c r="J30" s="70">
        <v>3.25</v>
      </c>
      <c r="K30" s="71">
        <v>3.04</v>
      </c>
      <c r="L30" s="539">
        <f t="shared" si="4"/>
        <v>5410.3151862464183</v>
      </c>
      <c r="AI30" s="2"/>
    </row>
    <row r="31" spans="1:35" ht="20.25" customHeight="1">
      <c r="A31" s="66" t="s">
        <v>82</v>
      </c>
      <c r="B31" s="67">
        <v>10864</v>
      </c>
      <c r="C31" s="43">
        <v>10402</v>
      </c>
      <c r="D31" s="43">
        <v>9500</v>
      </c>
      <c r="E31" s="68">
        <f t="shared" si="2"/>
        <v>462</v>
      </c>
      <c r="F31" s="69">
        <f t="shared" si="3"/>
        <v>4.4414535666218002</v>
      </c>
      <c r="G31" s="68">
        <f t="shared" si="5"/>
        <v>902</v>
      </c>
      <c r="H31" s="69">
        <f t="shared" si="6"/>
        <v>9.4947368421052669</v>
      </c>
      <c r="I31" s="70">
        <v>1.85</v>
      </c>
      <c r="J31" s="70">
        <v>1.97</v>
      </c>
      <c r="K31" s="71">
        <v>1.85</v>
      </c>
      <c r="L31" s="539">
        <f t="shared" si="4"/>
        <v>5872.4324324324325</v>
      </c>
      <c r="AI31" s="2"/>
    </row>
    <row r="32" spans="1:35" ht="20.25" customHeight="1">
      <c r="A32" s="66" t="s">
        <v>68</v>
      </c>
      <c r="B32" s="67">
        <v>8018</v>
      </c>
      <c r="C32" s="43">
        <v>7061</v>
      </c>
      <c r="D32" s="43">
        <v>6214</v>
      </c>
      <c r="E32" s="68">
        <f t="shared" si="2"/>
        <v>957</v>
      </c>
      <c r="F32" s="69">
        <f t="shared" si="3"/>
        <v>13.553321059340039</v>
      </c>
      <c r="G32" s="68">
        <f t="shared" si="5"/>
        <v>847</v>
      </c>
      <c r="H32" s="69">
        <f t="shared" si="6"/>
        <v>13.630511747666564</v>
      </c>
      <c r="I32" s="70">
        <v>3.31</v>
      </c>
      <c r="J32" s="70">
        <v>1.28</v>
      </c>
      <c r="K32" s="71">
        <v>1.19</v>
      </c>
      <c r="L32" s="539">
        <f t="shared" si="4"/>
        <v>2422.3564954682779</v>
      </c>
      <c r="AI32" s="2"/>
    </row>
    <row r="33" spans="1:35" ht="20.25" customHeight="1">
      <c r="A33" s="55" t="s">
        <v>83</v>
      </c>
      <c r="B33" s="56">
        <v>12951</v>
      </c>
      <c r="C33" s="37">
        <v>13126</v>
      </c>
      <c r="D33" s="37">
        <v>13204</v>
      </c>
      <c r="E33" s="57">
        <f t="shared" si="2"/>
        <v>-175</v>
      </c>
      <c r="F33" s="58">
        <f t="shared" si="3"/>
        <v>-1.3332317537711358</v>
      </c>
      <c r="G33" s="57">
        <f t="shared" si="5"/>
        <v>-78</v>
      </c>
      <c r="H33" s="58">
        <f t="shared" si="6"/>
        <v>-0.59073008179340025</v>
      </c>
      <c r="I33" s="59">
        <v>1.85</v>
      </c>
      <c r="J33" s="59">
        <v>1.85</v>
      </c>
      <c r="K33" s="60">
        <v>1.95</v>
      </c>
      <c r="L33" s="65">
        <f t="shared" si="4"/>
        <v>7000.54054054054</v>
      </c>
      <c r="AI33" s="2"/>
    </row>
    <row r="34" spans="1:35" ht="20.25" customHeight="1">
      <c r="A34" s="55" t="s">
        <v>84</v>
      </c>
      <c r="B34" s="56">
        <v>20441</v>
      </c>
      <c r="C34" s="37">
        <v>20977</v>
      </c>
      <c r="D34" s="37">
        <v>19650</v>
      </c>
      <c r="E34" s="57">
        <f t="shared" si="2"/>
        <v>-536</v>
      </c>
      <c r="F34" s="58">
        <f t="shared" si="3"/>
        <v>-2.5551794822901264</v>
      </c>
      <c r="G34" s="57">
        <f t="shared" si="5"/>
        <v>1327</v>
      </c>
      <c r="H34" s="58">
        <f t="shared" si="6"/>
        <v>6.753180661577618</v>
      </c>
      <c r="I34" s="59">
        <v>3.33</v>
      </c>
      <c r="J34" s="59">
        <v>3.31</v>
      </c>
      <c r="K34" s="60">
        <v>3.2</v>
      </c>
      <c r="L34" s="65">
        <f t="shared" si="4"/>
        <v>6138.4384384384384</v>
      </c>
      <c r="AI34" s="2"/>
    </row>
    <row r="35" spans="1:35" ht="20.25" customHeight="1">
      <c r="A35" s="55" t="s">
        <v>67</v>
      </c>
      <c r="B35" s="56">
        <v>14659</v>
      </c>
      <c r="C35" s="37">
        <v>14713</v>
      </c>
      <c r="D35" s="37">
        <v>14164</v>
      </c>
      <c r="E35" s="57">
        <f t="shared" si="2"/>
        <v>-54</v>
      </c>
      <c r="F35" s="58">
        <f t="shared" si="3"/>
        <v>-0.36702236117719389</v>
      </c>
      <c r="G35" s="57">
        <f t="shared" si="5"/>
        <v>549</v>
      </c>
      <c r="H35" s="58">
        <f t="shared" si="6"/>
        <v>3.8760237221123983</v>
      </c>
      <c r="I35" s="59">
        <v>2.44</v>
      </c>
      <c r="J35" s="59">
        <v>2.36</v>
      </c>
      <c r="K35" s="60">
        <v>2.37</v>
      </c>
      <c r="L35" s="65">
        <f t="shared" si="4"/>
        <v>6007.7868852459014</v>
      </c>
      <c r="AI35" s="2"/>
    </row>
    <row r="36" spans="1:35" ht="20.25" customHeight="1">
      <c r="A36" s="55" t="s">
        <v>68</v>
      </c>
      <c r="B36" s="56">
        <v>5782</v>
      </c>
      <c r="C36" s="37">
        <v>6264</v>
      </c>
      <c r="D36" s="37">
        <v>5486</v>
      </c>
      <c r="E36" s="57">
        <f t="shared" si="2"/>
        <v>-482</v>
      </c>
      <c r="F36" s="58">
        <f t="shared" si="3"/>
        <v>-7.6947637292464899</v>
      </c>
      <c r="G36" s="57">
        <f t="shared" si="5"/>
        <v>778</v>
      </c>
      <c r="H36" s="58">
        <f t="shared" si="6"/>
        <v>14.181553044112283</v>
      </c>
      <c r="I36" s="59">
        <v>0.9</v>
      </c>
      <c r="J36" s="59">
        <v>0.95</v>
      </c>
      <c r="K36" s="60">
        <v>0.83</v>
      </c>
      <c r="L36" s="65">
        <f t="shared" si="4"/>
        <v>6424.4444444444443</v>
      </c>
      <c r="AI36" s="2"/>
    </row>
    <row r="37" spans="1:35" ht="20.25" customHeight="1">
      <c r="A37" s="55" t="s">
        <v>85</v>
      </c>
      <c r="B37" s="56">
        <v>9309</v>
      </c>
      <c r="C37" s="56" t="s">
        <v>35</v>
      </c>
      <c r="D37" s="56"/>
      <c r="E37" s="62" t="s">
        <v>35</v>
      </c>
      <c r="F37" s="62" t="s">
        <v>35</v>
      </c>
      <c r="G37" s="57"/>
      <c r="H37" s="58"/>
      <c r="I37" s="59">
        <v>1.2</v>
      </c>
      <c r="J37" s="62" t="s">
        <v>35</v>
      </c>
      <c r="K37" s="60"/>
      <c r="L37" s="65">
        <f t="shared" si="4"/>
        <v>7757.5</v>
      </c>
      <c r="AI37" s="2"/>
    </row>
    <row r="38" spans="1:35" ht="20.25" customHeight="1">
      <c r="A38" s="55" t="s">
        <v>86</v>
      </c>
      <c r="B38" s="56">
        <v>10956</v>
      </c>
      <c r="C38" s="37">
        <v>10405</v>
      </c>
      <c r="D38" s="37">
        <v>10368</v>
      </c>
      <c r="E38" s="57">
        <f t="shared" si="2"/>
        <v>551</v>
      </c>
      <c r="F38" s="58">
        <f t="shared" si="3"/>
        <v>5.2955309947140705</v>
      </c>
      <c r="G38" s="57">
        <f t="shared" si="5"/>
        <v>37</v>
      </c>
      <c r="H38" s="58">
        <f t="shared" si="6"/>
        <v>0.35686728395061262</v>
      </c>
      <c r="I38" s="59">
        <v>1.75</v>
      </c>
      <c r="J38" s="59">
        <v>1.66</v>
      </c>
      <c r="K38" s="60">
        <v>1.62</v>
      </c>
      <c r="L38" s="65">
        <f t="shared" si="4"/>
        <v>6260.5714285714284</v>
      </c>
      <c r="AI38" s="2"/>
    </row>
    <row r="39" spans="1:35" ht="20.25" customHeight="1">
      <c r="A39" s="55" t="s">
        <v>87</v>
      </c>
      <c r="B39" s="56">
        <v>16931</v>
      </c>
      <c r="C39" s="37">
        <v>15368</v>
      </c>
      <c r="D39" s="37">
        <v>11854</v>
      </c>
      <c r="E39" s="57">
        <f t="shared" si="2"/>
        <v>1563</v>
      </c>
      <c r="F39" s="58">
        <f t="shared" si="3"/>
        <v>10.170484122852685</v>
      </c>
      <c r="G39" s="57">
        <f t="shared" si="5"/>
        <v>3514</v>
      </c>
      <c r="H39" s="58">
        <f t="shared" si="6"/>
        <v>29.644002024633043</v>
      </c>
      <c r="I39" s="59">
        <v>2.35</v>
      </c>
      <c r="J39" s="59">
        <v>2.77</v>
      </c>
      <c r="K39" s="60">
        <v>1.87</v>
      </c>
      <c r="L39" s="65">
        <f t="shared" si="4"/>
        <v>7204.6808510638293</v>
      </c>
      <c r="AI39" s="2"/>
    </row>
    <row r="40" spans="1:35" ht="20.25" customHeight="1">
      <c r="A40" s="55" t="s">
        <v>88</v>
      </c>
      <c r="B40" s="56">
        <v>31965</v>
      </c>
      <c r="C40" s="37">
        <v>27800</v>
      </c>
      <c r="D40" s="37">
        <v>22984</v>
      </c>
      <c r="E40" s="57">
        <f t="shared" si="2"/>
        <v>4165</v>
      </c>
      <c r="F40" s="58">
        <f t="shared" si="3"/>
        <v>14.982014388489207</v>
      </c>
      <c r="G40" s="57">
        <f t="shared" si="5"/>
        <v>4816</v>
      </c>
      <c r="H40" s="58">
        <f t="shared" si="6"/>
        <v>20.953706926557601</v>
      </c>
      <c r="I40" s="59">
        <v>4.6399999999999997</v>
      </c>
      <c r="J40" s="59">
        <v>4.21</v>
      </c>
      <c r="K40" s="60">
        <v>3.63</v>
      </c>
      <c r="L40" s="65">
        <f t="shared" si="4"/>
        <v>6889.0086206896558</v>
      </c>
      <c r="AI40" s="2"/>
    </row>
    <row r="41" spans="1:35" ht="20.25" customHeight="1">
      <c r="A41" s="72" t="s">
        <v>89</v>
      </c>
      <c r="B41" s="73">
        <v>10242</v>
      </c>
      <c r="C41" s="74">
        <v>8212</v>
      </c>
      <c r="D41" s="48">
        <v>5396</v>
      </c>
      <c r="E41" s="75">
        <v>8212</v>
      </c>
      <c r="F41" s="76">
        <f t="shared" si="3"/>
        <v>24.719922065270339</v>
      </c>
      <c r="G41" s="75">
        <f t="shared" si="5"/>
        <v>2816</v>
      </c>
      <c r="H41" s="77">
        <f t="shared" si="6"/>
        <v>52.186805040770935</v>
      </c>
      <c r="I41" s="78">
        <v>1.42</v>
      </c>
      <c r="J41" s="79">
        <v>0.99</v>
      </c>
      <c r="K41" s="80">
        <v>0.83</v>
      </c>
      <c r="L41" s="540">
        <f t="shared" ref="L41" si="7">B41/I41</f>
        <v>7212.6760563380285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20.25" customHeight="1">
      <c r="A42" s="81"/>
      <c r="B42" s="56"/>
      <c r="C42" s="37"/>
      <c r="D42" s="37"/>
      <c r="E42" s="57"/>
      <c r="F42" s="58"/>
      <c r="G42" s="57"/>
      <c r="H42" s="58"/>
      <c r="I42" s="59"/>
      <c r="J42" s="60"/>
      <c r="K42" s="60"/>
      <c r="L42" s="82" t="s">
        <v>15</v>
      </c>
      <c r="M42" s="83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20.25" customHeight="1">
      <c r="B43" s="56"/>
      <c r="C43" s="37"/>
      <c r="D43" s="37"/>
      <c r="E43" s="57"/>
      <c r="F43" s="58"/>
      <c r="G43" s="57"/>
      <c r="H43" s="58"/>
      <c r="I43" s="58"/>
      <c r="J43" s="60"/>
      <c r="K43" s="60"/>
      <c r="M43" s="83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20.25" customHeight="1">
      <c r="J44" s="27"/>
      <c r="K44" s="27"/>
      <c r="M44" s="5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20.25" customHeight="1">
      <c r="B45"/>
      <c r="C45"/>
      <c r="D45"/>
      <c r="E45"/>
      <c r="F45"/>
      <c r="G45"/>
      <c r="H45"/>
      <c r="I45"/>
      <c r="J45"/>
      <c r="K45"/>
      <c r="L45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20.25" customHeight="1">
      <c r="B46"/>
      <c r="C46"/>
      <c r="D46"/>
      <c r="E46"/>
      <c r="F46"/>
      <c r="G46"/>
      <c r="H46"/>
      <c r="I46"/>
      <c r="J46"/>
      <c r="K46"/>
      <c r="L46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20.25" customHeight="1">
      <c r="B47"/>
      <c r="C47"/>
      <c r="D47"/>
      <c r="E47"/>
      <c r="F47"/>
      <c r="G47"/>
      <c r="H47"/>
      <c r="I47"/>
      <c r="J47"/>
      <c r="K47"/>
      <c r="L47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>
      <c r="A48"/>
      <c r="B48"/>
      <c r="C48"/>
      <c r="D48"/>
      <c r="E48"/>
      <c r="F48"/>
      <c r="G48"/>
      <c r="H48"/>
      <c r="I48"/>
      <c r="J48"/>
      <c r="K48"/>
      <c r="L48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>
      <c r="A49"/>
      <c r="B49"/>
      <c r="C49"/>
      <c r="D49"/>
      <c r="E49"/>
      <c r="F49"/>
      <c r="G49"/>
      <c r="H49"/>
      <c r="I49"/>
      <c r="J49"/>
      <c r="K49"/>
      <c r="L49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>
      <c r="A50"/>
      <c r="B50"/>
      <c r="C50"/>
      <c r="D50"/>
      <c r="E50"/>
      <c r="F50"/>
      <c r="G50"/>
      <c r="H50"/>
      <c r="I50"/>
      <c r="J50"/>
      <c r="K50"/>
      <c r="L50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>
      <c r="A51"/>
      <c r="B51"/>
      <c r="C51"/>
      <c r="D51"/>
      <c r="E51"/>
      <c r="F51"/>
      <c r="G51"/>
      <c r="H51"/>
      <c r="I51"/>
      <c r="J51"/>
      <c r="K51"/>
      <c r="L5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>
      <c r="A52"/>
      <c r="B52"/>
      <c r="C52"/>
      <c r="D52"/>
      <c r="E52"/>
      <c r="F52"/>
      <c r="G52"/>
      <c r="H52"/>
      <c r="I52"/>
      <c r="J52"/>
      <c r="K52"/>
      <c r="L5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>
      <c r="A53"/>
      <c r="B53"/>
      <c r="C53"/>
      <c r="D53"/>
      <c r="E53"/>
      <c r="F53"/>
      <c r="G53"/>
      <c r="H53"/>
      <c r="I53"/>
      <c r="J53"/>
      <c r="K53"/>
      <c r="L53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>
      <c r="A54"/>
      <c r="B54"/>
      <c r="C54"/>
      <c r="D54"/>
      <c r="E54"/>
      <c r="F54"/>
      <c r="G54"/>
      <c r="H54"/>
      <c r="I54"/>
      <c r="J54"/>
      <c r="K54"/>
      <c r="L54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>
      <c r="A55"/>
      <c r="B55"/>
      <c r="C55"/>
      <c r="D55"/>
      <c r="E55"/>
      <c r="F55"/>
      <c r="G55"/>
      <c r="H55"/>
      <c r="I55"/>
      <c r="J55"/>
      <c r="K55"/>
      <c r="L55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>
      <c r="A56"/>
      <c r="B56"/>
      <c r="C56"/>
      <c r="D56"/>
      <c r="E56"/>
      <c r="F56"/>
      <c r="G56"/>
      <c r="H56"/>
      <c r="I56"/>
      <c r="J56"/>
      <c r="K56"/>
      <c r="L5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>
      <c r="A57"/>
      <c r="B57"/>
      <c r="C57"/>
      <c r="D57"/>
      <c r="E57"/>
      <c r="F57"/>
      <c r="G57"/>
      <c r="H57"/>
      <c r="I57"/>
      <c r="J57"/>
      <c r="K57"/>
      <c r="L57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>
      <c r="A58"/>
      <c r="B58"/>
      <c r="C58"/>
      <c r="D58"/>
      <c r="E58"/>
      <c r="F58"/>
      <c r="G58"/>
      <c r="H58"/>
      <c r="I58"/>
      <c r="J58"/>
      <c r="K58"/>
      <c r="L58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>
      <c r="A59"/>
      <c r="B59"/>
      <c r="C59"/>
      <c r="D59"/>
      <c r="E59"/>
      <c r="F59"/>
      <c r="G59"/>
      <c r="H59"/>
      <c r="I59"/>
      <c r="J59"/>
      <c r="K59"/>
      <c r="L59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>
      <c r="A60"/>
      <c r="B60"/>
      <c r="C60"/>
      <c r="D60"/>
      <c r="E60"/>
      <c r="F60"/>
      <c r="G60"/>
      <c r="H60"/>
      <c r="I60"/>
      <c r="J60"/>
      <c r="K60"/>
      <c r="L60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>
      <c r="A61"/>
      <c r="B61"/>
      <c r="C61"/>
      <c r="D61"/>
      <c r="E61"/>
      <c r="F61"/>
      <c r="G61"/>
      <c r="H61"/>
      <c r="I61"/>
      <c r="J61"/>
      <c r="K61"/>
      <c r="L6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>
      <c r="A62"/>
      <c r="B62"/>
      <c r="C62"/>
      <c r="D62"/>
      <c r="E62"/>
      <c r="F62"/>
      <c r="G62"/>
      <c r="H62"/>
      <c r="I62"/>
      <c r="J62"/>
      <c r="K62"/>
      <c r="L6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>
      <c r="A63"/>
      <c r="B63"/>
      <c r="C63"/>
      <c r="D63"/>
      <c r="E63"/>
      <c r="F63"/>
      <c r="G63"/>
      <c r="H63"/>
      <c r="I63"/>
      <c r="J63"/>
      <c r="K63"/>
      <c r="L63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>
      <c r="A64"/>
      <c r="B64"/>
      <c r="C64"/>
      <c r="D64"/>
      <c r="E64"/>
      <c r="F64"/>
      <c r="G64"/>
      <c r="H64"/>
      <c r="I64"/>
      <c r="J64"/>
      <c r="K64"/>
      <c r="L64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>
      <c r="A65"/>
      <c r="B65"/>
      <c r="C65"/>
      <c r="D65"/>
      <c r="E65"/>
      <c r="F65"/>
      <c r="G65"/>
      <c r="H65"/>
      <c r="I65"/>
      <c r="J65"/>
      <c r="K65"/>
      <c r="L65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>
      <c r="A66"/>
      <c r="B66"/>
      <c r="C66"/>
      <c r="D66"/>
      <c r="E66"/>
      <c r="F66"/>
      <c r="G66"/>
      <c r="H66"/>
      <c r="I66"/>
      <c r="J66"/>
      <c r="K66"/>
      <c r="L6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>
      <c r="A67"/>
      <c r="B67"/>
      <c r="C67"/>
      <c r="D67"/>
      <c r="E67"/>
      <c r="F67"/>
      <c r="G67"/>
      <c r="H67"/>
      <c r="I67"/>
      <c r="J67"/>
      <c r="K67"/>
      <c r="L67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>
      <c r="A68"/>
      <c r="B68"/>
      <c r="C68"/>
      <c r="D68"/>
      <c r="E68"/>
      <c r="F68"/>
      <c r="G68"/>
      <c r="H68"/>
      <c r="I68"/>
      <c r="J68"/>
      <c r="K68"/>
      <c r="L68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>
      <c r="A69"/>
      <c r="B69"/>
      <c r="C69"/>
      <c r="D69"/>
      <c r="E69"/>
      <c r="F69"/>
      <c r="G69"/>
      <c r="H69"/>
      <c r="I69"/>
      <c r="J69"/>
      <c r="K69"/>
      <c r="L69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>
      <c r="A70"/>
      <c r="B70"/>
      <c r="C70"/>
      <c r="D70"/>
      <c r="E70"/>
      <c r="F70"/>
      <c r="G70"/>
      <c r="H70"/>
      <c r="I70"/>
      <c r="J70"/>
      <c r="K70"/>
      <c r="L70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customFormat="1"/>
    <row r="72" spans="1:35" customFormat="1"/>
    <row r="73" spans="1:35" customFormat="1"/>
    <row r="74" spans="1:35" customFormat="1"/>
    <row r="75" spans="1:35" customFormat="1"/>
    <row r="76" spans="1:35" customFormat="1"/>
    <row r="77" spans="1:35" customFormat="1"/>
    <row r="78" spans="1:35" customFormat="1"/>
    <row r="79" spans="1:35" customFormat="1"/>
    <row r="80" spans="1:35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</sheetData>
  <mergeCells count="6">
    <mergeCell ref="A2:L2"/>
    <mergeCell ref="A4:A5"/>
    <mergeCell ref="B4:D4"/>
    <mergeCell ref="E4:F4"/>
    <mergeCell ref="G4:H4"/>
    <mergeCell ref="I4:K4"/>
  </mergeCells>
  <phoneticPr fontId="4"/>
  <printOptions horizontalCentered="1" verticalCentered="1"/>
  <pageMargins left="0.19685039370078741" right="0.19685039370078741" top="0.19685039370078741" bottom="0.19685039370078741" header="0" footer="0"/>
  <pageSetup paperSize="9" scale="97" orientation="portrait" verticalDpi="4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63"/>
  <sheetViews>
    <sheetView view="pageBreakPreview" topLeftCell="C1" zoomScaleNormal="100" zoomScaleSheetLayoutView="100" workbookViewId="0">
      <selection activeCell="M8" sqref="M8"/>
    </sheetView>
  </sheetViews>
  <sheetFormatPr defaultRowHeight="12"/>
  <cols>
    <col min="1" max="1" width="1.875" style="2" customWidth="1"/>
    <col min="2" max="4" width="11.25" style="2" customWidth="1"/>
    <col min="5" max="5" width="14.75" style="2" customWidth="1"/>
    <col min="6" max="9" width="11.25" style="2" customWidth="1"/>
    <col min="10" max="10" width="3.125" style="2" customWidth="1"/>
    <col min="11" max="16384" width="9" style="2"/>
  </cols>
  <sheetData>
    <row r="1" spans="2:10" ht="21" customHeight="1">
      <c r="B1" s="1" t="s">
        <v>637</v>
      </c>
      <c r="C1" s="4"/>
      <c r="D1" s="4"/>
      <c r="E1" s="4"/>
      <c r="F1" s="4"/>
      <c r="G1" s="4"/>
      <c r="H1" s="4"/>
      <c r="I1" s="4"/>
      <c r="J1" s="4"/>
    </row>
    <row r="3" spans="2:10">
      <c r="B3" s="23"/>
      <c r="C3" s="23"/>
      <c r="D3" s="23"/>
      <c r="E3" s="23"/>
      <c r="F3" s="23"/>
      <c r="G3" s="23"/>
      <c r="H3" s="23"/>
      <c r="I3" s="23"/>
    </row>
    <row r="4" spans="2:10">
      <c r="B4" s="23"/>
      <c r="C4" s="23"/>
      <c r="D4" s="23"/>
      <c r="E4" s="23"/>
      <c r="F4" s="23"/>
      <c r="G4" s="23"/>
      <c r="H4" s="23"/>
      <c r="I4" s="23"/>
    </row>
    <row r="5" spans="2:10">
      <c r="B5" s="23"/>
      <c r="C5" s="23"/>
      <c r="D5" s="23"/>
      <c r="E5" s="23"/>
      <c r="F5" s="23"/>
      <c r="G5" s="23"/>
      <c r="H5" s="23"/>
      <c r="I5" s="23"/>
    </row>
    <row r="6" spans="2:10">
      <c r="B6" s="23"/>
      <c r="C6" s="23"/>
      <c r="D6" s="23"/>
      <c r="E6" s="23"/>
      <c r="F6" s="23"/>
      <c r="G6" s="23"/>
      <c r="H6" s="23"/>
      <c r="I6" s="23"/>
    </row>
    <row r="7" spans="2:10">
      <c r="B7" s="23"/>
      <c r="C7" s="23"/>
      <c r="D7" s="23"/>
      <c r="E7" s="23"/>
      <c r="F7" s="23"/>
      <c r="G7" s="23"/>
      <c r="H7" s="23"/>
      <c r="I7" s="23"/>
    </row>
    <row r="8" spans="2:10">
      <c r="B8" s="23"/>
      <c r="C8" s="23"/>
      <c r="D8" s="23"/>
      <c r="E8" s="23"/>
      <c r="F8" s="23"/>
      <c r="G8" s="23"/>
      <c r="H8" s="23"/>
      <c r="I8" s="23"/>
    </row>
    <row r="9" spans="2:10">
      <c r="B9" s="23"/>
      <c r="C9" s="23"/>
      <c r="D9" s="23"/>
      <c r="E9" s="23"/>
      <c r="F9" s="23"/>
      <c r="G9" s="23"/>
      <c r="H9" s="23"/>
      <c r="I9" s="23"/>
    </row>
    <row r="10" spans="2:10">
      <c r="B10" s="23"/>
      <c r="C10" s="23"/>
      <c r="D10" s="23"/>
      <c r="E10" s="23"/>
      <c r="F10" s="23"/>
      <c r="G10" s="23"/>
      <c r="H10" s="23"/>
      <c r="I10" s="23"/>
    </row>
    <row r="11" spans="2:10">
      <c r="B11" s="23"/>
      <c r="C11" s="23"/>
      <c r="D11" s="23"/>
      <c r="E11" s="23"/>
      <c r="F11" s="23"/>
      <c r="G11" s="23"/>
      <c r="H11" s="23"/>
      <c r="I11" s="23"/>
    </row>
    <row r="12" spans="2:10">
      <c r="B12" s="23"/>
      <c r="C12" s="23"/>
      <c r="D12" s="23"/>
      <c r="E12" s="23"/>
      <c r="F12" s="23"/>
      <c r="G12" s="23"/>
      <c r="H12" s="23"/>
      <c r="I12" s="23"/>
    </row>
    <row r="13" spans="2:10">
      <c r="B13" s="23"/>
      <c r="C13" s="23"/>
      <c r="D13" s="23"/>
      <c r="E13" s="23"/>
      <c r="F13" s="23"/>
      <c r="G13" s="23"/>
      <c r="H13" s="23"/>
      <c r="I13" s="23"/>
    </row>
    <row r="14" spans="2:10">
      <c r="B14" s="23"/>
      <c r="C14" s="23"/>
      <c r="D14" s="23"/>
      <c r="E14" s="23"/>
      <c r="F14" s="23"/>
      <c r="G14" s="23"/>
      <c r="H14" s="23"/>
      <c r="I14" s="23"/>
    </row>
    <row r="15" spans="2:10">
      <c r="B15" s="23"/>
      <c r="C15" s="23"/>
      <c r="D15" s="23"/>
      <c r="E15" s="23"/>
      <c r="F15" s="23"/>
      <c r="G15" s="23"/>
      <c r="H15" s="23"/>
      <c r="I15" s="23"/>
    </row>
    <row r="16" spans="2:10">
      <c r="B16" s="23"/>
      <c r="C16" s="23"/>
      <c r="D16" s="23"/>
      <c r="E16" s="23"/>
      <c r="F16" s="23"/>
      <c r="G16" s="23"/>
      <c r="H16" s="23"/>
      <c r="I16" s="23"/>
    </row>
    <row r="17" spans="2:9">
      <c r="B17" s="23"/>
      <c r="C17" s="23"/>
      <c r="D17" s="23"/>
      <c r="E17" s="23"/>
      <c r="F17" s="23"/>
      <c r="G17" s="23"/>
      <c r="H17" s="23"/>
      <c r="I17" s="23"/>
    </row>
    <row r="18" spans="2:9">
      <c r="B18" s="23"/>
      <c r="C18" s="23"/>
      <c r="D18" s="23"/>
      <c r="E18" s="23"/>
      <c r="F18" s="23"/>
      <c r="G18" s="23"/>
      <c r="H18" s="23"/>
      <c r="I18" s="23"/>
    </row>
    <row r="19" spans="2:9">
      <c r="B19" s="23"/>
      <c r="C19" s="23"/>
      <c r="D19" s="23"/>
      <c r="E19" s="23"/>
      <c r="F19" s="23"/>
      <c r="G19" s="23"/>
      <c r="H19" s="23"/>
      <c r="I19" s="23"/>
    </row>
    <row r="20" spans="2:9">
      <c r="B20" s="23"/>
      <c r="C20" s="23"/>
      <c r="D20" s="23"/>
      <c r="E20" s="23"/>
      <c r="F20" s="23"/>
      <c r="G20" s="23"/>
      <c r="H20" s="23"/>
      <c r="I20" s="23"/>
    </row>
    <row r="21" spans="2:9">
      <c r="B21" s="23"/>
      <c r="C21" s="23"/>
      <c r="D21" s="23"/>
      <c r="E21" s="23"/>
      <c r="F21" s="23"/>
      <c r="G21" s="23"/>
      <c r="H21" s="23"/>
      <c r="I21" s="23"/>
    </row>
    <row r="22" spans="2:9">
      <c r="B22" s="23"/>
      <c r="C22" s="23"/>
      <c r="D22" s="23"/>
      <c r="E22" s="23"/>
      <c r="F22" s="23"/>
      <c r="G22" s="23"/>
      <c r="H22" s="23"/>
      <c r="I22" s="23"/>
    </row>
    <row r="23" spans="2:9">
      <c r="B23" s="23"/>
      <c r="C23" s="23"/>
      <c r="D23" s="23"/>
      <c r="E23" s="23"/>
      <c r="F23" s="23"/>
      <c r="G23" s="23"/>
      <c r="H23" s="23"/>
      <c r="I23" s="23"/>
    </row>
    <row r="24" spans="2:9">
      <c r="B24" s="23"/>
      <c r="C24" s="23"/>
      <c r="D24" s="23"/>
      <c r="E24" s="23"/>
      <c r="F24" s="23"/>
      <c r="G24" s="23"/>
      <c r="H24" s="23"/>
      <c r="I24" s="23"/>
    </row>
    <row r="25" spans="2:9">
      <c r="B25" s="23"/>
      <c r="C25" s="23"/>
      <c r="D25" s="23"/>
      <c r="E25" s="23"/>
      <c r="F25" s="23"/>
      <c r="G25" s="23"/>
      <c r="H25" s="23"/>
      <c r="I25" s="23"/>
    </row>
    <row r="26" spans="2:9">
      <c r="B26" s="23"/>
      <c r="C26" s="23"/>
      <c r="D26" s="23"/>
      <c r="E26" s="23"/>
      <c r="F26" s="23"/>
      <c r="G26" s="23"/>
      <c r="H26" s="23"/>
      <c r="I26" s="23"/>
    </row>
    <row r="27" spans="2:9">
      <c r="B27" s="23"/>
      <c r="C27" s="23"/>
      <c r="D27" s="23"/>
      <c r="E27" s="23"/>
      <c r="F27" s="23"/>
      <c r="G27" s="23"/>
      <c r="H27" s="23"/>
      <c r="I27" s="23"/>
    </row>
    <row r="28" spans="2:9">
      <c r="B28" s="23"/>
      <c r="C28" s="23"/>
      <c r="D28" s="23"/>
      <c r="E28" s="23"/>
      <c r="F28" s="23"/>
      <c r="G28" s="23"/>
      <c r="H28" s="23"/>
      <c r="I28" s="23"/>
    </row>
    <row r="29" spans="2:9">
      <c r="B29" s="23"/>
      <c r="C29" s="23"/>
      <c r="D29" s="23"/>
      <c r="E29" s="23"/>
      <c r="F29" s="23"/>
      <c r="G29" s="23"/>
      <c r="H29" s="23"/>
      <c r="I29" s="23"/>
    </row>
    <row r="30" spans="2:9">
      <c r="B30" s="23"/>
      <c r="C30" s="23"/>
      <c r="D30" s="23"/>
      <c r="E30" s="23"/>
      <c r="F30" s="23"/>
      <c r="G30" s="23"/>
      <c r="H30" s="23"/>
      <c r="I30" s="23"/>
    </row>
    <row r="31" spans="2:9">
      <c r="B31" s="23"/>
      <c r="C31" s="23"/>
      <c r="D31" s="23"/>
      <c r="E31" s="23"/>
      <c r="F31" s="23"/>
      <c r="G31" s="23"/>
      <c r="H31" s="23"/>
      <c r="I31" s="23"/>
    </row>
    <row r="32" spans="2:9">
      <c r="B32" s="23"/>
      <c r="C32" s="23"/>
      <c r="D32" s="23"/>
      <c r="E32" s="23"/>
      <c r="F32" s="23"/>
      <c r="G32" s="23"/>
      <c r="H32" s="23"/>
      <c r="I32" s="23"/>
    </row>
    <row r="33" spans="2:9">
      <c r="B33" s="23"/>
      <c r="C33" s="23"/>
      <c r="D33" s="23"/>
      <c r="E33" s="23"/>
      <c r="F33" s="23"/>
      <c r="G33" s="23"/>
      <c r="H33" s="23"/>
      <c r="I33" s="23"/>
    </row>
    <row r="34" spans="2:9">
      <c r="B34" s="23"/>
      <c r="C34" s="23"/>
      <c r="D34" s="23"/>
      <c r="E34" s="23"/>
      <c r="F34" s="23"/>
      <c r="G34" s="23"/>
      <c r="H34" s="23"/>
      <c r="I34" s="23"/>
    </row>
    <row r="35" spans="2:9">
      <c r="B35" s="23"/>
      <c r="C35" s="23"/>
      <c r="D35" s="23"/>
      <c r="E35" s="23"/>
      <c r="F35" s="23"/>
      <c r="G35" s="23"/>
      <c r="H35" s="23"/>
      <c r="I35" s="23"/>
    </row>
    <row r="36" spans="2:9">
      <c r="B36" s="23"/>
      <c r="C36" s="23"/>
      <c r="D36" s="23"/>
      <c r="E36" s="23"/>
      <c r="F36" s="23"/>
      <c r="G36" s="23"/>
      <c r="H36" s="23"/>
      <c r="I36" s="23"/>
    </row>
    <row r="37" spans="2:9">
      <c r="B37" s="23"/>
      <c r="C37" s="23"/>
      <c r="D37" s="23"/>
      <c r="E37" s="23"/>
      <c r="F37" s="23"/>
      <c r="G37" s="23"/>
      <c r="H37" s="23"/>
      <c r="I37" s="23"/>
    </row>
    <row r="38" spans="2:9">
      <c r="B38" s="23"/>
      <c r="C38" s="23"/>
      <c r="D38" s="23"/>
      <c r="E38" s="23"/>
      <c r="F38" s="23"/>
      <c r="G38" s="23"/>
      <c r="H38" s="23"/>
      <c r="I38" s="23"/>
    </row>
    <row r="39" spans="2:9">
      <c r="B39" s="23"/>
      <c r="C39" s="23"/>
      <c r="D39" s="23"/>
      <c r="E39" s="23"/>
      <c r="F39" s="23"/>
      <c r="G39" s="23"/>
      <c r="H39" s="23"/>
      <c r="I39" s="23"/>
    </row>
    <row r="40" spans="2:9">
      <c r="B40" s="23"/>
      <c r="C40" s="23"/>
      <c r="D40" s="23"/>
      <c r="E40" s="23"/>
      <c r="F40" s="23"/>
      <c r="G40" s="23"/>
      <c r="H40" s="23"/>
      <c r="I40" s="23"/>
    </row>
    <row r="41" spans="2:9">
      <c r="B41" s="23"/>
      <c r="C41" s="23"/>
      <c r="D41" s="23"/>
      <c r="E41" s="23"/>
      <c r="F41" s="23"/>
      <c r="G41" s="23"/>
      <c r="H41" s="23"/>
      <c r="I41" s="23"/>
    </row>
    <row r="42" spans="2:9">
      <c r="B42" s="23"/>
      <c r="C42" s="23"/>
      <c r="D42" s="23"/>
      <c r="E42" s="23"/>
      <c r="F42" s="23"/>
      <c r="G42" s="23"/>
      <c r="H42" s="23"/>
      <c r="I42" s="23"/>
    </row>
    <row r="43" spans="2:9">
      <c r="B43" s="23"/>
      <c r="C43" s="23"/>
      <c r="D43" s="23"/>
      <c r="E43" s="23"/>
      <c r="F43" s="23"/>
      <c r="G43" s="23"/>
      <c r="H43" s="23"/>
      <c r="I43" s="23"/>
    </row>
    <row r="44" spans="2:9">
      <c r="B44" s="23"/>
      <c r="C44" s="23"/>
      <c r="D44" s="23"/>
      <c r="E44" s="23"/>
      <c r="F44" s="23"/>
      <c r="G44" s="23"/>
      <c r="H44" s="23"/>
      <c r="I44" s="23"/>
    </row>
    <row r="45" spans="2:9">
      <c r="B45" s="23"/>
      <c r="C45" s="23"/>
      <c r="D45" s="23"/>
      <c r="E45" s="23"/>
      <c r="F45" s="23"/>
      <c r="G45" s="23"/>
      <c r="H45" s="23"/>
      <c r="I45" s="23"/>
    </row>
    <row r="46" spans="2:9">
      <c r="B46" s="23"/>
      <c r="C46" s="23"/>
      <c r="D46" s="23"/>
      <c r="E46" s="23"/>
      <c r="F46" s="23"/>
      <c r="G46" s="23"/>
      <c r="H46" s="23"/>
      <c r="I46" s="23"/>
    </row>
    <row r="47" spans="2:9">
      <c r="B47" s="23"/>
      <c r="C47" s="23"/>
      <c r="D47" s="23"/>
      <c r="E47" s="23"/>
      <c r="F47" s="23"/>
      <c r="G47" s="23"/>
      <c r="H47" s="23"/>
      <c r="I47" s="23"/>
    </row>
    <row r="48" spans="2:9">
      <c r="B48" s="23"/>
      <c r="C48" s="23"/>
      <c r="D48" s="23"/>
      <c r="E48" s="23"/>
      <c r="F48" s="23"/>
      <c r="G48" s="23"/>
      <c r="H48" s="23"/>
      <c r="I48" s="23"/>
    </row>
    <row r="49" spans="2:9">
      <c r="B49" s="23"/>
      <c r="C49" s="23"/>
      <c r="D49" s="23"/>
      <c r="E49" s="23"/>
      <c r="F49" s="23"/>
      <c r="G49" s="23"/>
      <c r="H49" s="23"/>
      <c r="I49" s="23"/>
    </row>
    <row r="50" spans="2:9">
      <c r="B50" s="23"/>
      <c r="C50" s="23"/>
      <c r="D50" s="23"/>
      <c r="E50" s="23"/>
      <c r="F50" s="23"/>
      <c r="G50" s="23"/>
      <c r="H50" s="23"/>
      <c r="I50" s="23"/>
    </row>
    <row r="51" spans="2:9">
      <c r="B51" s="23"/>
      <c r="C51" s="23"/>
      <c r="D51" s="23"/>
      <c r="E51" s="23"/>
      <c r="F51" s="23"/>
      <c r="G51" s="23"/>
      <c r="H51" s="23"/>
      <c r="I51" s="23"/>
    </row>
    <row r="52" spans="2:9">
      <c r="B52" s="23"/>
      <c r="C52" s="23"/>
      <c r="D52" s="23"/>
      <c r="E52" s="23"/>
      <c r="F52" s="23"/>
      <c r="G52" s="23"/>
      <c r="H52" s="23"/>
      <c r="I52" s="23"/>
    </row>
    <row r="53" spans="2:9">
      <c r="B53" s="23"/>
      <c r="C53" s="23"/>
      <c r="D53" s="23"/>
      <c r="E53" s="23"/>
      <c r="F53" s="23"/>
      <c r="G53" s="23"/>
      <c r="H53" s="23"/>
      <c r="I53" s="23"/>
    </row>
    <row r="54" spans="2:9">
      <c r="B54" s="23"/>
      <c r="C54" s="23"/>
      <c r="D54" s="23"/>
      <c r="E54" s="23"/>
      <c r="F54" s="23"/>
      <c r="G54" s="23"/>
      <c r="H54" s="23"/>
      <c r="I54" s="23"/>
    </row>
    <row r="55" spans="2:9">
      <c r="B55" s="23"/>
      <c r="C55" s="23"/>
      <c r="D55" s="23"/>
      <c r="E55" s="23"/>
      <c r="F55" s="23"/>
      <c r="G55" s="23"/>
      <c r="H55" s="23"/>
      <c r="I55" s="23"/>
    </row>
    <row r="56" spans="2:9" ht="65.25" customHeight="1">
      <c r="B56" s="23"/>
      <c r="C56" s="23"/>
      <c r="D56" s="23"/>
      <c r="E56" s="23"/>
      <c r="F56" s="23"/>
      <c r="G56" s="23"/>
      <c r="H56" s="23"/>
      <c r="I56" s="23"/>
    </row>
    <row r="57" spans="2:9">
      <c r="B57" s="23"/>
      <c r="C57" s="23"/>
      <c r="D57" s="23"/>
      <c r="E57" s="23"/>
      <c r="F57" s="23"/>
      <c r="G57" s="23"/>
      <c r="H57" s="23"/>
      <c r="I57" s="23"/>
    </row>
    <row r="58" spans="2:9">
      <c r="B58" s="23"/>
      <c r="C58" s="23"/>
      <c r="D58" s="23"/>
      <c r="E58" s="23"/>
      <c r="F58" s="23"/>
      <c r="G58" s="23"/>
      <c r="H58" s="23"/>
      <c r="I58" s="23"/>
    </row>
    <row r="59" spans="2:9">
      <c r="B59" s="23"/>
      <c r="C59" s="23"/>
      <c r="D59" s="23"/>
      <c r="E59" s="23"/>
      <c r="F59" s="23"/>
      <c r="G59" s="23"/>
      <c r="H59" s="23"/>
      <c r="I59" s="23"/>
    </row>
    <row r="60" spans="2:9">
      <c r="B60" s="23"/>
      <c r="C60" s="23"/>
      <c r="D60" s="23"/>
      <c r="E60" s="23"/>
      <c r="F60" s="23"/>
      <c r="G60" s="23"/>
      <c r="H60" s="23"/>
      <c r="I60" s="23"/>
    </row>
    <row r="61" spans="2:9">
      <c r="B61" s="23"/>
      <c r="C61" s="23"/>
      <c r="D61" s="23"/>
      <c r="E61" s="23"/>
      <c r="F61" s="23"/>
      <c r="G61" s="23"/>
      <c r="H61" s="23"/>
      <c r="I61" s="23"/>
    </row>
    <row r="62" spans="2:9">
      <c r="B62" s="23"/>
      <c r="C62" s="23"/>
      <c r="D62" s="23"/>
      <c r="E62" s="23"/>
      <c r="F62" s="23"/>
      <c r="G62" s="23"/>
      <c r="H62" s="23"/>
      <c r="I62" s="23"/>
    </row>
    <row r="63" spans="2:9" ht="13.5">
      <c r="H63" s="657" t="s">
        <v>638</v>
      </c>
      <c r="I63" s="658"/>
    </row>
  </sheetData>
  <mergeCells count="1">
    <mergeCell ref="H63:I63"/>
  </mergeCells>
  <phoneticPr fontId="4"/>
  <printOptions horizontalCentered="1" verticalCentered="1"/>
  <pageMargins left="0.19685039370078741" right="0.19685039370078741" top="0.19685039370078741" bottom="0.19685039370078741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showGridLines="0" view="pageBreakPreview" topLeftCell="A19" zoomScaleSheetLayoutView="100" workbookViewId="0">
      <selection activeCell="L6" sqref="L6"/>
    </sheetView>
  </sheetViews>
  <sheetFormatPr defaultRowHeight="12"/>
  <cols>
    <col min="1" max="3" width="2.125" style="2" customWidth="1"/>
    <col min="4" max="4" width="21.5" style="2" customWidth="1"/>
    <col min="5" max="5" width="12.625" style="2" hidden="1" customWidth="1"/>
    <col min="6" max="12" width="12.625" style="2" customWidth="1"/>
    <col min="13" max="16384" width="9" style="2"/>
  </cols>
  <sheetData>
    <row r="1" spans="1:17" ht="21" customHeight="1">
      <c r="A1" s="582" t="s">
        <v>90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</row>
    <row r="2" spans="1:17" ht="19.5" customHeight="1">
      <c r="D2" s="4"/>
      <c r="E2" s="4"/>
      <c r="F2" s="5"/>
      <c r="G2" s="5"/>
      <c r="J2" s="5"/>
      <c r="K2" s="5"/>
      <c r="L2" s="5" t="s">
        <v>91</v>
      </c>
    </row>
    <row r="3" spans="1:17" ht="23.25" customHeight="1">
      <c r="A3" s="84" t="s">
        <v>92</v>
      </c>
      <c r="B3" s="85"/>
      <c r="C3" s="85"/>
      <c r="D3" s="86" t="s">
        <v>93</v>
      </c>
      <c r="E3" s="6" t="s">
        <v>94</v>
      </c>
      <c r="F3" s="6" t="s">
        <v>95</v>
      </c>
      <c r="G3" s="6" t="s">
        <v>96</v>
      </c>
      <c r="H3" s="6" t="s">
        <v>97</v>
      </c>
      <c r="I3" s="6" t="s">
        <v>98</v>
      </c>
      <c r="J3" s="6" t="s">
        <v>99</v>
      </c>
      <c r="K3" s="6" t="s">
        <v>55</v>
      </c>
      <c r="L3" s="6" t="s">
        <v>25</v>
      </c>
    </row>
    <row r="4" spans="1:17" ht="23.25" customHeight="1">
      <c r="A4" s="87" t="s">
        <v>100</v>
      </c>
      <c r="B4" s="88"/>
      <c r="C4" s="88"/>
      <c r="D4" s="89"/>
      <c r="E4" s="90">
        <v>26516</v>
      </c>
      <c r="F4" s="91">
        <v>30750</v>
      </c>
      <c r="G4" s="91">
        <v>32912</v>
      </c>
      <c r="H4" s="91">
        <v>36115</v>
      </c>
      <c r="I4" s="92">
        <v>37036</v>
      </c>
      <c r="J4" s="92">
        <v>38200</v>
      </c>
      <c r="K4" s="31">
        <v>39504</v>
      </c>
      <c r="L4" s="93">
        <v>41206</v>
      </c>
    </row>
    <row r="5" spans="1:17" ht="23.25" customHeight="1">
      <c r="A5" s="87" t="s">
        <v>101</v>
      </c>
      <c r="B5" s="88"/>
      <c r="C5" s="88"/>
      <c r="D5" s="89"/>
      <c r="E5" s="94">
        <v>6068</v>
      </c>
      <c r="F5" s="95">
        <v>8045</v>
      </c>
      <c r="G5" s="95">
        <v>8965</v>
      </c>
      <c r="H5" s="95">
        <v>10699</v>
      </c>
      <c r="I5" s="96">
        <v>11803</v>
      </c>
      <c r="J5" s="96">
        <v>12422</v>
      </c>
      <c r="K5" s="37">
        <v>13658</v>
      </c>
      <c r="L5" s="39">
        <v>15672</v>
      </c>
    </row>
    <row r="6" spans="1:17" ht="23.25" customHeight="1">
      <c r="A6" s="87" t="s">
        <v>102</v>
      </c>
      <c r="B6" s="97"/>
      <c r="C6" s="97"/>
      <c r="D6" s="98"/>
      <c r="E6" s="94">
        <v>6020</v>
      </c>
      <c r="F6" s="95">
        <v>8037</v>
      </c>
      <c r="G6" s="95">
        <v>8961</v>
      </c>
      <c r="H6" s="95">
        <v>10511</v>
      </c>
      <c r="I6" s="96">
        <v>11793</v>
      </c>
      <c r="J6" s="96">
        <v>12411</v>
      </c>
      <c r="K6" s="37">
        <v>13639</v>
      </c>
      <c r="L6" s="39">
        <v>15643</v>
      </c>
    </row>
    <row r="7" spans="1:17" ht="23.25" customHeight="1">
      <c r="A7" s="99"/>
      <c r="B7" s="4" t="s">
        <v>103</v>
      </c>
      <c r="C7" s="4"/>
      <c r="D7" s="98"/>
      <c r="E7" s="94">
        <v>6014</v>
      </c>
      <c r="F7" s="95">
        <v>8030</v>
      </c>
      <c r="G7" s="95">
        <v>8942</v>
      </c>
      <c r="H7" s="95">
        <v>10494</v>
      </c>
      <c r="I7" s="96">
        <v>11768</v>
      </c>
      <c r="J7" s="96">
        <v>12322</v>
      </c>
      <c r="K7" s="37">
        <v>13537</v>
      </c>
      <c r="L7" s="39">
        <v>15550</v>
      </c>
    </row>
    <row r="8" spans="1:17" ht="23.25" customHeight="1">
      <c r="A8" s="100"/>
      <c r="B8" s="99"/>
      <c r="C8" s="101" t="s">
        <v>104</v>
      </c>
      <c r="D8" s="102"/>
      <c r="E8" s="94">
        <v>6007</v>
      </c>
      <c r="F8" s="95">
        <v>7988</v>
      </c>
      <c r="G8" s="95">
        <v>8894</v>
      </c>
      <c r="H8" s="95">
        <v>10223</v>
      </c>
      <c r="I8" s="96">
        <v>11371</v>
      </c>
      <c r="J8" s="96">
        <v>12025</v>
      </c>
      <c r="K8" s="37">
        <v>13330</v>
      </c>
      <c r="L8" s="39">
        <v>15275</v>
      </c>
    </row>
    <row r="9" spans="1:17" ht="23.25" customHeight="1">
      <c r="A9" s="99"/>
      <c r="B9" s="99"/>
      <c r="C9" s="99"/>
      <c r="D9" s="103" t="s">
        <v>105</v>
      </c>
      <c r="E9" s="94">
        <v>5113</v>
      </c>
      <c r="F9" s="95">
        <v>6109</v>
      </c>
      <c r="G9" s="95">
        <v>6675</v>
      </c>
      <c r="H9" s="95">
        <v>7530</v>
      </c>
      <c r="I9" s="96">
        <v>7987</v>
      </c>
      <c r="J9" s="96">
        <v>8087</v>
      </c>
      <c r="K9" s="37">
        <v>8804</v>
      </c>
      <c r="L9" s="39">
        <v>9650</v>
      </c>
    </row>
    <row r="10" spans="1:17" ht="23.25" customHeight="1">
      <c r="A10" s="100"/>
      <c r="B10" s="100"/>
      <c r="C10" s="100"/>
      <c r="D10" s="103" t="s">
        <v>106</v>
      </c>
      <c r="E10" s="94">
        <v>0</v>
      </c>
      <c r="F10" s="95">
        <v>197</v>
      </c>
      <c r="G10" s="95">
        <v>249</v>
      </c>
      <c r="H10" s="95">
        <v>264</v>
      </c>
      <c r="I10" s="96">
        <v>278</v>
      </c>
      <c r="J10" s="96">
        <v>281</v>
      </c>
      <c r="K10" s="37">
        <v>278</v>
      </c>
      <c r="L10" s="39">
        <v>273</v>
      </c>
    </row>
    <row r="11" spans="1:17" ht="23.25" customHeight="1">
      <c r="A11" s="100"/>
      <c r="B11" s="100"/>
      <c r="C11" s="100"/>
      <c r="D11" s="103" t="s">
        <v>107</v>
      </c>
      <c r="E11" s="94">
        <v>869</v>
      </c>
      <c r="F11" s="95">
        <v>1670</v>
      </c>
      <c r="G11" s="95">
        <v>1961</v>
      </c>
      <c r="H11" s="95">
        <v>2412</v>
      </c>
      <c r="I11" s="96">
        <v>3061</v>
      </c>
      <c r="J11" s="96">
        <v>3571</v>
      </c>
      <c r="K11" s="37">
        <v>4202</v>
      </c>
      <c r="L11" s="39">
        <v>5227</v>
      </c>
    </row>
    <row r="12" spans="1:17" ht="23.25" customHeight="1">
      <c r="A12" s="100"/>
      <c r="B12" s="100"/>
      <c r="C12" s="104"/>
      <c r="D12" s="103" t="s">
        <v>108</v>
      </c>
      <c r="E12" s="94">
        <v>25</v>
      </c>
      <c r="F12" s="95">
        <v>12</v>
      </c>
      <c r="G12" s="95">
        <v>9</v>
      </c>
      <c r="H12" s="95">
        <v>17</v>
      </c>
      <c r="I12" s="96">
        <v>45</v>
      </c>
      <c r="J12" s="96">
        <v>86</v>
      </c>
      <c r="K12" s="37">
        <v>46</v>
      </c>
      <c r="L12" s="39">
        <v>125</v>
      </c>
    </row>
    <row r="13" spans="1:17" ht="23.25" customHeight="1">
      <c r="A13" s="99"/>
      <c r="B13" s="105"/>
      <c r="C13" s="106" t="s">
        <v>109</v>
      </c>
      <c r="D13" s="102"/>
      <c r="E13" s="94">
        <v>7</v>
      </c>
      <c r="F13" s="95">
        <v>42</v>
      </c>
      <c r="G13" s="95">
        <v>48</v>
      </c>
      <c r="H13" s="95">
        <v>271</v>
      </c>
      <c r="I13" s="96">
        <v>397</v>
      </c>
      <c r="J13" s="96">
        <v>297</v>
      </c>
      <c r="K13" s="37">
        <v>207</v>
      </c>
      <c r="L13" s="107">
        <v>275</v>
      </c>
    </row>
    <row r="14" spans="1:17" ht="23.25" customHeight="1">
      <c r="A14" s="659"/>
      <c r="B14" s="660" t="s">
        <v>110</v>
      </c>
      <c r="C14" s="661"/>
      <c r="D14" s="103" t="s">
        <v>111</v>
      </c>
      <c r="E14" s="94">
        <v>26310</v>
      </c>
      <c r="F14" s="95">
        <v>30543</v>
      </c>
      <c r="G14" s="95">
        <v>32602</v>
      </c>
      <c r="H14" s="95">
        <v>35370</v>
      </c>
      <c r="I14" s="96">
        <v>36947</v>
      </c>
      <c r="J14" s="96">
        <v>37591</v>
      </c>
      <c r="K14" s="37">
        <v>39036</v>
      </c>
      <c r="L14" s="39">
        <v>40380</v>
      </c>
    </row>
    <row r="15" spans="1:17" ht="23.25" customHeight="1">
      <c r="A15" s="659"/>
      <c r="B15" s="662"/>
      <c r="C15" s="663"/>
      <c r="D15" s="108" t="s">
        <v>112</v>
      </c>
      <c r="E15" s="109">
        <v>4.37</v>
      </c>
      <c r="F15" s="110">
        <v>3.8</v>
      </c>
      <c r="G15" s="110">
        <v>3.65</v>
      </c>
      <c r="H15" s="110">
        <v>3.37</v>
      </c>
      <c r="I15" s="111">
        <v>3.14</v>
      </c>
      <c r="J15" s="111">
        <v>3.05</v>
      </c>
      <c r="K15" s="112">
        <v>2.86</v>
      </c>
      <c r="L15" s="113">
        <v>2.58</v>
      </c>
    </row>
    <row r="16" spans="1:17" ht="23.25" customHeight="1">
      <c r="A16" s="659"/>
      <c r="B16" s="662"/>
      <c r="C16" s="663"/>
      <c r="D16" s="108" t="s">
        <v>113</v>
      </c>
      <c r="E16" s="109">
        <v>4.95</v>
      </c>
      <c r="F16" s="110">
        <v>4.9400000000000004</v>
      </c>
      <c r="G16" s="110">
        <v>4.78</v>
      </c>
      <c r="H16" s="110" t="s">
        <v>35</v>
      </c>
      <c r="I16" s="114" t="s">
        <v>35</v>
      </c>
      <c r="J16" s="56" t="s">
        <v>35</v>
      </c>
      <c r="K16" s="56" t="s">
        <v>35</v>
      </c>
      <c r="L16" s="115" t="s">
        <v>35</v>
      </c>
      <c r="Q16" s="110"/>
    </row>
    <row r="17" spans="1:21" ht="36" customHeight="1">
      <c r="A17" s="659"/>
      <c r="B17" s="662"/>
      <c r="C17" s="663"/>
      <c r="D17" s="108" t="s">
        <v>114</v>
      </c>
      <c r="E17" s="109">
        <v>0.88</v>
      </c>
      <c r="F17" s="110">
        <v>1.3</v>
      </c>
      <c r="G17" s="110">
        <v>1.31</v>
      </c>
      <c r="H17" s="110" t="s">
        <v>35</v>
      </c>
      <c r="I17" s="114" t="s">
        <v>35</v>
      </c>
      <c r="J17" s="56" t="s">
        <v>35</v>
      </c>
      <c r="K17" s="56" t="s">
        <v>35</v>
      </c>
      <c r="L17" s="115" t="s">
        <v>35</v>
      </c>
    </row>
    <row r="18" spans="1:21" ht="36" customHeight="1">
      <c r="A18" s="659"/>
      <c r="B18" s="662"/>
      <c r="C18" s="663"/>
      <c r="D18" s="108" t="s">
        <v>115</v>
      </c>
      <c r="E18" s="116">
        <v>29</v>
      </c>
      <c r="F18" s="117">
        <v>85.1</v>
      </c>
      <c r="G18" s="117">
        <v>89</v>
      </c>
      <c r="H18" s="117">
        <v>91.9</v>
      </c>
      <c r="I18" s="83">
        <v>91.7</v>
      </c>
      <c r="J18" s="56" t="s">
        <v>35</v>
      </c>
      <c r="K18" s="56" t="s">
        <v>35</v>
      </c>
      <c r="L18" s="115" t="s">
        <v>35</v>
      </c>
      <c r="M18" s="117"/>
      <c r="N18" s="117"/>
      <c r="O18" s="117"/>
      <c r="P18" s="117"/>
      <c r="Q18" s="117"/>
      <c r="R18" s="117"/>
      <c r="S18" s="117"/>
      <c r="T18" s="117"/>
      <c r="U18" s="117"/>
    </row>
    <row r="19" spans="1:21" ht="36" customHeight="1">
      <c r="A19" s="659"/>
      <c r="B19" s="664"/>
      <c r="C19" s="665"/>
      <c r="D19" s="108" t="s">
        <v>116</v>
      </c>
      <c r="E19" s="109">
        <v>6.6</v>
      </c>
      <c r="F19" s="117">
        <v>22.4</v>
      </c>
      <c r="G19" s="117">
        <v>24.4</v>
      </c>
      <c r="H19" s="117">
        <v>27.3</v>
      </c>
      <c r="I19" s="83">
        <v>29.2</v>
      </c>
      <c r="J19" s="56" t="s">
        <v>35</v>
      </c>
      <c r="K19" s="56" t="s">
        <v>35</v>
      </c>
      <c r="L19" s="115" t="s">
        <v>35</v>
      </c>
    </row>
    <row r="20" spans="1:21" ht="23.25" customHeight="1">
      <c r="A20" s="99"/>
      <c r="B20" s="87" t="s">
        <v>117</v>
      </c>
      <c r="C20" s="88"/>
      <c r="D20" s="118"/>
      <c r="E20" s="94">
        <v>6</v>
      </c>
      <c r="F20" s="95">
        <v>7</v>
      </c>
      <c r="G20" s="95">
        <v>19</v>
      </c>
      <c r="H20" s="95">
        <v>17</v>
      </c>
      <c r="I20" s="96">
        <v>25</v>
      </c>
      <c r="J20" s="96">
        <v>89</v>
      </c>
      <c r="K20" s="37">
        <v>102</v>
      </c>
      <c r="L20" s="39">
        <v>285</v>
      </c>
    </row>
    <row r="21" spans="1:21" ht="23.25" customHeight="1">
      <c r="A21" s="100"/>
      <c r="B21" s="100"/>
      <c r="C21" s="54"/>
      <c r="D21" s="103" t="s">
        <v>111</v>
      </c>
      <c r="E21" s="94">
        <v>19</v>
      </c>
      <c r="F21" s="95">
        <v>7</v>
      </c>
      <c r="G21" s="95">
        <v>23</v>
      </c>
      <c r="H21" s="95">
        <v>39</v>
      </c>
      <c r="I21" s="96">
        <v>45</v>
      </c>
      <c r="J21" s="96">
        <v>231</v>
      </c>
      <c r="K21" s="37">
        <v>288</v>
      </c>
      <c r="L21" s="39">
        <f>L22*L20</f>
        <v>873.38819999999998</v>
      </c>
    </row>
    <row r="22" spans="1:21" ht="23.25" customHeight="1">
      <c r="A22" s="104"/>
      <c r="B22" s="104"/>
      <c r="C22" s="119"/>
      <c r="D22" s="103" t="s">
        <v>118</v>
      </c>
      <c r="E22" s="120">
        <v>3.17</v>
      </c>
      <c r="F22" s="121">
        <v>1</v>
      </c>
      <c r="G22" s="121">
        <v>1.21</v>
      </c>
      <c r="H22" s="121">
        <v>2.29</v>
      </c>
      <c r="I22" s="122">
        <v>1.8</v>
      </c>
      <c r="J22" s="122">
        <v>2.6</v>
      </c>
      <c r="K22" s="123">
        <v>2.82</v>
      </c>
      <c r="L22" s="124">
        <v>3.0645199999999999</v>
      </c>
      <c r="M22" s="110"/>
      <c r="N22" s="110"/>
      <c r="O22" s="110"/>
      <c r="P22" s="110"/>
      <c r="Q22" s="110"/>
      <c r="R22" s="110"/>
    </row>
    <row r="23" spans="1:21" ht="21.75" customHeight="1">
      <c r="A23" s="2" t="s">
        <v>119</v>
      </c>
      <c r="D23" s="95"/>
      <c r="G23" s="5"/>
      <c r="J23" s="5"/>
      <c r="K23" s="5"/>
      <c r="L23" s="5" t="s">
        <v>120</v>
      </c>
    </row>
    <row r="24" spans="1:21" ht="18" customHeight="1">
      <c r="A24" s="2" t="s">
        <v>121</v>
      </c>
      <c r="D24" s="95"/>
    </row>
    <row r="25" spans="1:21" ht="18" customHeight="1">
      <c r="D25" s="95"/>
    </row>
    <row r="26" spans="1:21">
      <c r="D26" s="95"/>
    </row>
    <row r="27" spans="1:21">
      <c r="D27" s="95"/>
    </row>
    <row r="28" spans="1:21">
      <c r="D28" s="95"/>
    </row>
    <row r="29" spans="1:21">
      <c r="D29" s="95"/>
    </row>
    <row r="30" spans="1:21">
      <c r="D30" s="95"/>
    </row>
    <row r="31" spans="1:21">
      <c r="D31" s="95"/>
    </row>
    <row r="32" spans="1:21">
      <c r="D32" s="95"/>
    </row>
    <row r="33" spans="4:4">
      <c r="D33" s="95"/>
    </row>
    <row r="34" spans="4:4">
      <c r="D34" s="95"/>
    </row>
    <row r="35" spans="4:4">
      <c r="D35" s="95"/>
    </row>
    <row r="36" spans="4:4">
      <c r="D36" s="95"/>
    </row>
    <row r="37" spans="4:4">
      <c r="D37" s="95"/>
    </row>
    <row r="38" spans="4:4">
      <c r="D38" s="95"/>
    </row>
    <row r="39" spans="4:4">
      <c r="D39" s="95"/>
    </row>
  </sheetData>
  <mergeCells count="3">
    <mergeCell ref="A1:L1"/>
    <mergeCell ref="A14:A19"/>
    <mergeCell ref="B14:C19"/>
  </mergeCells>
  <phoneticPr fontId="4"/>
  <printOptions horizontalCentered="1" verticalCentered="1"/>
  <pageMargins left="0.19685039370078741" right="0.19685039370078741" top="0.19685039370078741" bottom="0.19685039370078741" header="0" footer="0"/>
  <pageSetup paperSize="9" orientation="landscape" verticalDpi="4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Q54"/>
  <sheetViews>
    <sheetView showGridLines="0" view="pageBreakPreview" topLeftCell="A16" zoomScaleSheetLayoutView="100" workbookViewId="0">
      <selection activeCell="G25" sqref="G25"/>
    </sheetView>
  </sheetViews>
  <sheetFormatPr defaultRowHeight="12"/>
  <cols>
    <col min="1" max="1" width="11.375" style="2" customWidth="1"/>
    <col min="2" max="8" width="10" style="2" customWidth="1"/>
    <col min="9" max="9" width="13.375" style="2" customWidth="1"/>
    <col min="10" max="11" width="10" style="2" customWidth="1"/>
    <col min="12" max="13" width="9" style="2"/>
    <col min="14" max="14" width="6.375" style="2" customWidth="1"/>
    <col min="15" max="15" width="14.25" style="2" customWidth="1"/>
    <col min="16" max="16384" width="9" style="2"/>
  </cols>
  <sheetData>
    <row r="1" spans="1:13" ht="21" customHeight="1">
      <c r="A1" s="3" t="s">
        <v>122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</row>
    <row r="2" spans="1:13" ht="17.25">
      <c r="A2" s="620" t="s">
        <v>123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126"/>
      <c r="M2" s="126"/>
    </row>
    <row r="3" spans="1:13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8" t="s">
        <v>91</v>
      </c>
      <c r="L3" s="126"/>
      <c r="M3" s="126"/>
    </row>
    <row r="4" spans="1:13" ht="29.25" customHeight="1">
      <c r="A4" s="669" t="s">
        <v>93</v>
      </c>
      <c r="B4" s="632" t="s">
        <v>124</v>
      </c>
      <c r="C4" s="632"/>
      <c r="D4" s="632"/>
      <c r="E4" s="632" t="s">
        <v>125</v>
      </c>
      <c r="F4" s="632"/>
      <c r="G4" s="632"/>
      <c r="H4" s="632" t="s">
        <v>126</v>
      </c>
      <c r="I4" s="632"/>
      <c r="J4" s="632"/>
      <c r="K4" s="632"/>
      <c r="L4" s="126"/>
      <c r="M4" s="126"/>
    </row>
    <row r="5" spans="1:13" ht="26.25" customHeight="1">
      <c r="A5" s="669"/>
      <c r="B5" s="632" t="s">
        <v>127</v>
      </c>
      <c r="C5" s="632" t="s">
        <v>128</v>
      </c>
      <c r="D5" s="632" t="s">
        <v>7</v>
      </c>
      <c r="E5" s="632" t="s">
        <v>127</v>
      </c>
      <c r="F5" s="632" t="s">
        <v>128</v>
      </c>
      <c r="G5" s="632" t="s">
        <v>7</v>
      </c>
      <c r="H5" s="670" t="s">
        <v>127</v>
      </c>
      <c r="I5" s="129"/>
      <c r="J5" s="632" t="s">
        <v>129</v>
      </c>
      <c r="K5" s="632" t="s">
        <v>7</v>
      </c>
      <c r="L5" s="126"/>
      <c r="M5" s="126"/>
    </row>
    <row r="6" spans="1:13" ht="40.5" customHeight="1">
      <c r="A6" s="669"/>
      <c r="B6" s="632"/>
      <c r="C6" s="632"/>
      <c r="D6" s="632"/>
      <c r="E6" s="632"/>
      <c r="F6" s="632"/>
      <c r="G6" s="632"/>
      <c r="H6" s="671"/>
      <c r="I6" s="130" t="s">
        <v>130</v>
      </c>
      <c r="J6" s="632"/>
      <c r="K6" s="632"/>
      <c r="L6" s="131"/>
      <c r="M6" s="131"/>
    </row>
    <row r="7" spans="1:13" ht="21" hidden="1" customHeight="1">
      <c r="A7" s="132" t="s">
        <v>131</v>
      </c>
      <c r="B7" s="133">
        <v>8206</v>
      </c>
      <c r="C7" s="134">
        <v>4221</v>
      </c>
      <c r="D7" s="134">
        <f>B7-C7</f>
        <v>3985</v>
      </c>
      <c r="E7" s="134">
        <v>16186</v>
      </c>
      <c r="F7" s="134">
        <v>8099</v>
      </c>
      <c r="G7" s="134">
        <f>E7-F7</f>
        <v>8087</v>
      </c>
      <c r="H7" s="134">
        <v>2124</v>
      </c>
      <c r="I7" s="134">
        <v>931</v>
      </c>
      <c r="J7" s="134">
        <v>712</v>
      </c>
      <c r="K7" s="135">
        <f>H7-J7</f>
        <v>1412</v>
      </c>
      <c r="L7" s="125"/>
      <c r="M7" s="125"/>
    </row>
    <row r="8" spans="1:13" ht="21" customHeight="1">
      <c r="A8" s="136" t="s">
        <v>95</v>
      </c>
      <c r="B8" s="133">
        <v>7793</v>
      </c>
      <c r="C8" s="134">
        <v>3960</v>
      </c>
      <c r="D8" s="134">
        <v>3833</v>
      </c>
      <c r="E8" s="134">
        <v>20131</v>
      </c>
      <c r="F8" s="134">
        <v>10234</v>
      </c>
      <c r="G8" s="134">
        <v>9897</v>
      </c>
      <c r="H8" s="134">
        <v>2826</v>
      </c>
      <c r="I8" s="134">
        <v>1275</v>
      </c>
      <c r="J8" s="134">
        <v>994</v>
      </c>
      <c r="K8" s="135">
        <v>1832</v>
      </c>
      <c r="L8" s="125"/>
      <c r="M8" s="125"/>
    </row>
    <row r="9" spans="1:13" ht="21" customHeight="1">
      <c r="A9" s="137" t="s">
        <v>132</v>
      </c>
      <c r="B9" s="138">
        <v>7607</v>
      </c>
      <c r="C9" s="139">
        <v>3909</v>
      </c>
      <c r="D9" s="139">
        <v>3698</v>
      </c>
      <c r="E9" s="139">
        <v>21848</v>
      </c>
      <c r="F9" s="139">
        <v>11088</v>
      </c>
      <c r="G9" s="139">
        <v>10760</v>
      </c>
      <c r="H9" s="139">
        <v>3457</v>
      </c>
      <c r="I9" s="139">
        <v>1488</v>
      </c>
      <c r="J9" s="139">
        <v>1269</v>
      </c>
      <c r="K9" s="140">
        <v>2188</v>
      </c>
      <c r="L9" s="125"/>
      <c r="M9" s="125"/>
    </row>
    <row r="10" spans="1:13" ht="21" customHeight="1">
      <c r="A10" s="132" t="s">
        <v>133</v>
      </c>
      <c r="B10" s="138">
        <v>7793</v>
      </c>
      <c r="C10" s="139">
        <v>4085</v>
      </c>
      <c r="D10" s="139">
        <v>3708</v>
      </c>
      <c r="E10" s="139">
        <v>23392</v>
      </c>
      <c r="F10" s="139">
        <v>11834</v>
      </c>
      <c r="G10" s="139">
        <v>11558</v>
      </c>
      <c r="H10" s="139">
        <v>4522</v>
      </c>
      <c r="I10" s="139">
        <v>1770</v>
      </c>
      <c r="J10" s="139">
        <v>1820</v>
      </c>
      <c r="K10" s="140">
        <v>2702</v>
      </c>
      <c r="L10" s="141"/>
      <c r="M10" s="125"/>
    </row>
    <row r="11" spans="1:13" ht="21" customHeight="1">
      <c r="A11" s="132" t="s">
        <v>134</v>
      </c>
      <c r="B11" s="138">
        <v>7670</v>
      </c>
      <c r="C11" s="139">
        <v>3999</v>
      </c>
      <c r="D11" s="139">
        <v>3671</v>
      </c>
      <c r="E11" s="139">
        <v>24011</v>
      </c>
      <c r="F11" s="139">
        <v>12120</v>
      </c>
      <c r="G11" s="139">
        <v>11891</v>
      </c>
      <c r="H11" s="139">
        <v>5611</v>
      </c>
      <c r="I11" s="139">
        <v>2235</v>
      </c>
      <c r="J11" s="139">
        <v>2400</v>
      </c>
      <c r="K11" s="140">
        <v>3211</v>
      </c>
      <c r="L11" s="125"/>
      <c r="M11" s="125"/>
    </row>
    <row r="12" spans="1:13" ht="21" customHeight="1">
      <c r="A12" s="132" t="s">
        <v>135</v>
      </c>
      <c r="B12" s="138">
        <v>7215</v>
      </c>
      <c r="C12" s="139">
        <v>3752</v>
      </c>
      <c r="D12" s="139">
        <v>3463</v>
      </c>
      <c r="E12" s="139">
        <v>24609</v>
      </c>
      <c r="F12" s="139">
        <v>12389</v>
      </c>
      <c r="G12" s="139">
        <v>12220</v>
      </c>
      <c r="H12" s="139">
        <v>6370</v>
      </c>
      <c r="I12" s="139">
        <v>3056</v>
      </c>
      <c r="J12" s="139">
        <v>2767</v>
      </c>
      <c r="K12" s="140">
        <v>3603</v>
      </c>
      <c r="L12" s="125"/>
      <c r="M12" s="125"/>
    </row>
    <row r="13" spans="1:13" ht="21" customHeight="1">
      <c r="A13" s="132" t="s">
        <v>136</v>
      </c>
      <c r="B13" s="138">
        <v>7229</v>
      </c>
      <c r="C13" s="139">
        <v>3704</v>
      </c>
      <c r="D13" s="139">
        <v>3525</v>
      </c>
      <c r="E13" s="139">
        <v>24832</v>
      </c>
      <c r="F13" s="139">
        <v>12455</v>
      </c>
      <c r="G13" s="139">
        <v>12377</v>
      </c>
      <c r="H13" s="139">
        <v>7281</v>
      </c>
      <c r="I13" s="139">
        <v>3786</v>
      </c>
      <c r="J13" s="139">
        <v>3246</v>
      </c>
      <c r="K13" s="140">
        <v>4035</v>
      </c>
      <c r="L13" s="125"/>
      <c r="M13" s="125"/>
    </row>
    <row r="14" spans="1:13" ht="21" customHeight="1">
      <c r="A14" s="142" t="s">
        <v>25</v>
      </c>
      <c r="B14" s="143">
        <v>7073</v>
      </c>
      <c r="C14" s="144">
        <v>3585</v>
      </c>
      <c r="D14" s="144">
        <v>3488</v>
      </c>
      <c r="E14" s="144">
        <v>24950</v>
      </c>
      <c r="F14" s="144">
        <v>12364</v>
      </c>
      <c r="G14" s="144">
        <v>12586</v>
      </c>
      <c r="H14" s="144">
        <v>9050</v>
      </c>
      <c r="I14" s="144">
        <v>4323</v>
      </c>
      <c r="J14" s="144">
        <v>4225</v>
      </c>
      <c r="K14" s="145">
        <v>4825</v>
      </c>
      <c r="L14" s="125"/>
      <c r="M14" s="125"/>
    </row>
    <row r="15" spans="1:13" ht="18" customHeight="1">
      <c r="A15" s="126" t="s">
        <v>137</v>
      </c>
      <c r="B15" s="126"/>
      <c r="C15" s="126"/>
      <c r="D15" s="126"/>
      <c r="E15" s="126"/>
      <c r="F15" s="126"/>
      <c r="G15" s="126"/>
      <c r="H15" s="126"/>
      <c r="I15" s="128"/>
      <c r="J15" s="128"/>
      <c r="K15" s="128" t="s">
        <v>120</v>
      </c>
      <c r="L15" s="125"/>
      <c r="M15" s="125"/>
    </row>
    <row r="16" spans="1:13" ht="27" customHeight="1">
      <c r="A16" s="126"/>
      <c r="B16" s="126"/>
      <c r="C16" s="146"/>
      <c r="D16" s="146"/>
      <c r="E16" s="126"/>
      <c r="F16" s="126"/>
      <c r="G16" s="126"/>
      <c r="H16" s="126"/>
      <c r="I16" s="146"/>
      <c r="J16" s="146"/>
      <c r="K16" s="126"/>
      <c r="L16" s="125"/>
      <c r="M16" s="125"/>
    </row>
    <row r="17" spans="1:13" ht="13.5" customHeight="1">
      <c r="A17" s="620" t="s">
        <v>138</v>
      </c>
      <c r="B17" s="620"/>
      <c r="C17" s="620"/>
      <c r="D17" s="620"/>
      <c r="E17" s="620"/>
      <c r="F17" s="620"/>
      <c r="G17" s="620"/>
      <c r="H17" s="620"/>
      <c r="I17" s="620"/>
      <c r="J17" s="620"/>
      <c r="K17" s="620"/>
      <c r="L17" s="125"/>
      <c r="M17" s="125"/>
    </row>
    <row r="18" spans="1:13" ht="16.5" customHeight="1">
      <c r="A18" s="127"/>
      <c r="B18" s="127"/>
      <c r="C18" s="127"/>
      <c r="D18" s="127"/>
      <c r="E18" s="127"/>
      <c r="F18" s="127"/>
      <c r="G18" s="127"/>
      <c r="H18" s="127"/>
      <c r="I18" s="127"/>
      <c r="J18" s="127"/>
      <c r="K18" s="126"/>
      <c r="L18" s="125"/>
      <c r="M18" s="125"/>
    </row>
    <row r="19" spans="1:13" ht="18" customHeight="1">
      <c r="A19" s="127"/>
      <c r="B19" s="127"/>
      <c r="C19" s="127"/>
      <c r="D19" s="127"/>
      <c r="E19" s="127"/>
      <c r="F19" s="127"/>
      <c r="G19" s="127"/>
      <c r="H19" s="128"/>
      <c r="I19" s="128" t="s">
        <v>91</v>
      </c>
      <c r="J19" s="128"/>
      <c r="K19" s="126"/>
      <c r="L19" s="125"/>
      <c r="M19" s="125"/>
    </row>
    <row r="20" spans="1:13" ht="33" customHeight="1">
      <c r="C20" s="147" t="s">
        <v>93</v>
      </c>
      <c r="D20" s="147" t="s">
        <v>139</v>
      </c>
      <c r="E20" s="147" t="s">
        <v>140</v>
      </c>
      <c r="F20" s="147" t="s">
        <v>141</v>
      </c>
      <c r="G20" s="147" t="s">
        <v>142</v>
      </c>
      <c r="H20" s="147" t="s">
        <v>143</v>
      </c>
      <c r="I20" s="147" t="s">
        <v>144</v>
      </c>
      <c r="J20" s="131"/>
      <c r="K20" s="126"/>
      <c r="L20" s="125"/>
      <c r="M20" s="125"/>
    </row>
    <row r="21" spans="1:13" ht="21" hidden="1" customHeight="1">
      <c r="C21" s="132" t="s">
        <v>131</v>
      </c>
      <c r="D21" s="148">
        <v>50.7</v>
      </c>
      <c r="E21" s="149">
        <v>61</v>
      </c>
      <c r="F21" s="149">
        <v>13.1</v>
      </c>
      <c r="G21" s="149">
        <v>63.8</v>
      </c>
      <c r="H21" s="149">
        <v>25.9</v>
      </c>
      <c r="I21" s="150">
        <v>3.5</v>
      </c>
      <c r="J21" s="149"/>
      <c r="K21" s="126"/>
      <c r="L21" s="125"/>
      <c r="M21" s="125"/>
    </row>
    <row r="22" spans="1:13" ht="21" customHeight="1">
      <c r="C22" s="136" t="s">
        <v>95</v>
      </c>
      <c r="D22" s="151">
        <f t="shared" ref="D22:D27" si="0">B8/E8*100</f>
        <v>38.711440067557504</v>
      </c>
      <c r="E22" s="152">
        <f t="shared" ref="E22:E27" si="1">E8/(B8+E8+H8)*100</f>
        <v>65.466666666666669</v>
      </c>
      <c r="F22" s="152">
        <f t="shared" ref="F22:F27" si="2">H8/E8*100</f>
        <v>14.038050767473051</v>
      </c>
      <c r="G22" s="152">
        <f t="shared" ref="G22:G27" si="3">(B8+H8)/E8*100</f>
        <v>52.749490835030556</v>
      </c>
      <c r="H22" s="152">
        <f t="shared" ref="H22:H27" si="4">H8/B8*100</f>
        <v>36.263313229821634</v>
      </c>
      <c r="I22" s="153">
        <f t="shared" ref="I22:I27" si="5">I8/(B8+E8+H8)*100</f>
        <v>4.1463414634146343</v>
      </c>
      <c r="J22" s="149"/>
      <c r="K22" s="126"/>
      <c r="L22" s="141"/>
      <c r="M22" s="125"/>
    </row>
    <row r="23" spans="1:13" ht="21" customHeight="1">
      <c r="C23" s="137" t="s">
        <v>132</v>
      </c>
      <c r="D23" s="148">
        <f t="shared" si="0"/>
        <v>34.817832295862324</v>
      </c>
      <c r="E23" s="149">
        <f t="shared" si="1"/>
        <v>66.383082158483234</v>
      </c>
      <c r="F23" s="149">
        <f t="shared" si="2"/>
        <v>15.822958623214939</v>
      </c>
      <c r="G23" s="149">
        <f t="shared" si="3"/>
        <v>50.640790919077261</v>
      </c>
      <c r="H23" s="149">
        <f t="shared" si="4"/>
        <v>45.44498488234521</v>
      </c>
      <c r="I23" s="150">
        <f t="shared" si="5"/>
        <v>4.5211473018959651</v>
      </c>
      <c r="J23" s="149"/>
      <c r="K23" s="126"/>
    </row>
    <row r="24" spans="1:13" ht="21" customHeight="1">
      <c r="C24" s="132" t="s">
        <v>133</v>
      </c>
      <c r="D24" s="148">
        <f t="shared" si="0"/>
        <v>33.314808481532147</v>
      </c>
      <c r="E24" s="149">
        <f t="shared" si="1"/>
        <v>65.510964236704282</v>
      </c>
      <c r="F24" s="149">
        <f t="shared" si="2"/>
        <v>19.331395348837212</v>
      </c>
      <c r="G24" s="149">
        <f t="shared" si="3"/>
        <v>52.646203830369352</v>
      </c>
      <c r="H24" s="149">
        <f t="shared" si="4"/>
        <v>58.026433979212108</v>
      </c>
      <c r="I24" s="150">
        <f t="shared" si="5"/>
        <v>4.9570112302909797</v>
      </c>
      <c r="J24" s="149"/>
      <c r="K24" s="126"/>
    </row>
    <row r="25" spans="1:13" ht="21" customHeight="1">
      <c r="C25" s="132" t="s">
        <v>134</v>
      </c>
      <c r="D25" s="148">
        <f t="shared" si="0"/>
        <v>31.943692474282621</v>
      </c>
      <c r="E25" s="149">
        <f t="shared" si="1"/>
        <v>64.386463584683042</v>
      </c>
      <c r="F25" s="149">
        <f t="shared" si="2"/>
        <v>23.368456124276374</v>
      </c>
      <c r="G25" s="149">
        <f t="shared" si="3"/>
        <v>55.312148598558998</v>
      </c>
      <c r="H25" s="149">
        <f t="shared" si="4"/>
        <v>73.15514993481095</v>
      </c>
      <c r="I25" s="150">
        <f t="shared" si="5"/>
        <v>5.9932425185026279</v>
      </c>
      <c r="J25" s="149"/>
      <c r="K25" s="126"/>
      <c r="L25" s="125"/>
      <c r="M25" s="125"/>
    </row>
    <row r="26" spans="1:13" ht="21" customHeight="1">
      <c r="C26" s="132" t="s">
        <v>135</v>
      </c>
      <c r="D26" s="148">
        <f t="shared" si="0"/>
        <v>29.318541996830426</v>
      </c>
      <c r="E26" s="149">
        <f t="shared" si="1"/>
        <v>64.431586113002041</v>
      </c>
      <c r="F26" s="149">
        <f t="shared" si="2"/>
        <v>25.884838880084519</v>
      </c>
      <c r="G26" s="149">
        <f t="shared" si="3"/>
        <v>55.203380876914956</v>
      </c>
      <c r="H26" s="149">
        <f t="shared" si="4"/>
        <v>88.288288288288285</v>
      </c>
      <c r="I26" s="150">
        <f>I12/(B12+E12+H12)*100</f>
        <v>8.0012567418966327</v>
      </c>
      <c r="J26" s="149"/>
      <c r="K26" s="126"/>
      <c r="L26" s="125"/>
      <c r="M26" s="125"/>
    </row>
    <row r="27" spans="1:13" ht="21" customHeight="1">
      <c r="C27" s="132" t="s">
        <v>136</v>
      </c>
      <c r="D27" s="148">
        <f t="shared" si="0"/>
        <v>29.111630154639172</v>
      </c>
      <c r="E27" s="149">
        <f t="shared" si="1"/>
        <v>63.118295968684869</v>
      </c>
      <c r="F27" s="149">
        <f t="shared" si="2"/>
        <v>29.321037371134022</v>
      </c>
      <c r="G27" s="149">
        <f t="shared" si="3"/>
        <v>58.432667525773198</v>
      </c>
      <c r="H27" s="154">
        <f t="shared" si="4"/>
        <v>100.71932494120901</v>
      </c>
      <c r="I27" s="150">
        <f t="shared" si="5"/>
        <v>9.623303339942046</v>
      </c>
      <c r="J27" s="149"/>
      <c r="K27" s="126"/>
      <c r="L27" s="125"/>
      <c r="M27" s="125"/>
    </row>
    <row r="28" spans="1:13" ht="21" customHeight="1">
      <c r="C28" s="142" t="s">
        <v>25</v>
      </c>
      <c r="D28" s="155">
        <f>B14/E14*100</f>
        <v>28.348697394789578</v>
      </c>
      <c r="E28" s="156">
        <f>E14/(B14+E14+H14)*100</f>
        <v>60.745501911231223</v>
      </c>
      <c r="F28" s="156">
        <f>H14/E14*100</f>
        <v>36.272545090180358</v>
      </c>
      <c r="G28" s="156">
        <f>(B14+H14)/E14*100</f>
        <v>64.62124248496994</v>
      </c>
      <c r="H28" s="156">
        <f>H14/B14*100</f>
        <v>127.95136434327725</v>
      </c>
      <c r="I28" s="157">
        <f>I14/(B14+E14+H14)*100</f>
        <v>10.525162515521146</v>
      </c>
      <c r="J28" s="149"/>
      <c r="K28" s="126"/>
      <c r="L28" s="125"/>
      <c r="M28" s="125"/>
    </row>
    <row r="29" spans="1:13" ht="18" customHeight="1">
      <c r="A29" s="126"/>
      <c r="B29" s="126"/>
      <c r="C29" s="126"/>
      <c r="D29" s="126"/>
      <c r="E29" s="126"/>
      <c r="F29" s="126"/>
      <c r="G29" s="126"/>
      <c r="H29" s="128"/>
      <c r="I29" s="128" t="s">
        <v>120</v>
      </c>
      <c r="J29" s="128"/>
      <c r="K29" s="126"/>
      <c r="L29" s="125"/>
      <c r="M29" s="125"/>
    </row>
    <row r="30" spans="1:13" ht="21" customHeight="1">
      <c r="A30" s="126"/>
      <c r="B30" s="126"/>
      <c r="C30" s="126"/>
      <c r="D30" s="126"/>
      <c r="E30" s="126"/>
      <c r="F30" s="126"/>
      <c r="G30" s="126"/>
      <c r="H30" s="128"/>
      <c r="I30" s="128"/>
      <c r="J30" s="128"/>
      <c r="K30" s="126"/>
      <c r="L30" s="125"/>
      <c r="M30" s="125"/>
    </row>
    <row r="31" spans="1:13" ht="21" customHeight="1">
      <c r="B31" s="125"/>
      <c r="C31" s="126" t="s">
        <v>145</v>
      </c>
      <c r="D31" s="125"/>
      <c r="F31" s="125"/>
      <c r="G31" s="125"/>
      <c r="H31" s="125"/>
      <c r="I31" s="125"/>
      <c r="J31" s="125"/>
      <c r="K31" s="125"/>
      <c r="L31" s="125"/>
      <c r="M31" s="125"/>
    </row>
    <row r="32" spans="1:13" ht="21" customHeight="1">
      <c r="B32" s="126"/>
      <c r="C32" s="126" t="s">
        <v>146</v>
      </c>
      <c r="D32" s="126"/>
      <c r="E32" s="125"/>
      <c r="F32" s="125"/>
      <c r="G32" s="125"/>
      <c r="H32" s="125"/>
      <c r="I32" s="125"/>
      <c r="J32" s="125"/>
      <c r="K32" s="125"/>
      <c r="L32" s="141"/>
      <c r="M32" s="125"/>
    </row>
    <row r="33" spans="1:17" ht="21" customHeight="1">
      <c r="B33" s="126"/>
      <c r="C33" s="126" t="s">
        <v>147</v>
      </c>
      <c r="D33" s="126"/>
      <c r="E33" s="125"/>
      <c r="F33" s="125"/>
      <c r="G33" s="125"/>
      <c r="H33" s="125"/>
      <c r="I33" s="125"/>
      <c r="J33" s="125"/>
      <c r="K33" s="125"/>
      <c r="L33" s="125"/>
      <c r="M33" s="125"/>
    </row>
    <row r="34" spans="1:17" ht="21" customHeight="1">
      <c r="B34" s="126"/>
      <c r="C34" s="126" t="s">
        <v>148</v>
      </c>
      <c r="D34" s="126"/>
      <c r="E34" s="125"/>
      <c r="F34" s="125"/>
      <c r="G34" s="125"/>
      <c r="H34" s="125"/>
      <c r="I34" s="125"/>
      <c r="J34" s="125"/>
      <c r="K34" s="125"/>
      <c r="L34" s="125"/>
      <c r="M34" s="125"/>
    </row>
    <row r="35" spans="1:17">
      <c r="B35" s="126"/>
      <c r="C35" s="126"/>
      <c r="D35" s="126"/>
      <c r="E35" s="125"/>
      <c r="F35" s="125"/>
      <c r="G35" s="125"/>
      <c r="H35" s="125"/>
      <c r="I35" s="125"/>
      <c r="J35" s="125"/>
      <c r="K35" s="125"/>
      <c r="L35" s="125"/>
      <c r="M35" s="125"/>
    </row>
    <row r="36" spans="1:17">
      <c r="A36" s="126"/>
      <c r="B36" s="126"/>
      <c r="C36" s="126"/>
      <c r="D36" s="126"/>
      <c r="E36" s="125"/>
      <c r="F36" s="125"/>
      <c r="G36" s="125"/>
      <c r="H36" s="125"/>
      <c r="I36" s="125"/>
      <c r="J36" s="125"/>
      <c r="K36" s="125"/>
      <c r="L36" s="125"/>
      <c r="M36" s="125"/>
    </row>
    <row r="37" spans="1:17">
      <c r="A37" s="126"/>
      <c r="B37" s="126"/>
      <c r="C37" s="126"/>
      <c r="D37" s="126"/>
      <c r="E37" s="125"/>
      <c r="F37" s="125"/>
      <c r="G37" s="125"/>
      <c r="H37" s="125"/>
      <c r="I37" s="125"/>
      <c r="J37" s="125"/>
      <c r="K37" s="125"/>
      <c r="L37" s="125"/>
      <c r="M37" s="125"/>
    </row>
    <row r="38" spans="1:17" ht="15" customHeight="1">
      <c r="N38" s="668" t="s">
        <v>149</v>
      </c>
      <c r="O38" s="668"/>
      <c r="P38" s="158" t="s">
        <v>150</v>
      </c>
      <c r="Q38" s="667" t="s">
        <v>151</v>
      </c>
    </row>
    <row r="39" spans="1:17" ht="15" customHeight="1">
      <c r="N39" s="668"/>
      <c r="O39" s="668"/>
      <c r="P39" s="8" t="s">
        <v>152</v>
      </c>
      <c r="Q39" s="667"/>
    </row>
    <row r="40" spans="1:17" ht="15" customHeight="1"/>
    <row r="41" spans="1:17" ht="15" customHeight="1">
      <c r="N41" s="666" t="s">
        <v>153</v>
      </c>
      <c r="O41" s="666"/>
      <c r="P41" s="158" t="s">
        <v>152</v>
      </c>
      <c r="Q41" s="667" t="s">
        <v>154</v>
      </c>
    </row>
    <row r="42" spans="1:17" ht="15" customHeight="1">
      <c r="N42" s="666"/>
      <c r="O42" s="666"/>
      <c r="P42" s="8" t="s">
        <v>5</v>
      </c>
      <c r="Q42" s="667"/>
    </row>
    <row r="43" spans="1:17" ht="15" customHeight="1">
      <c r="P43" s="8"/>
    </row>
    <row r="44" spans="1:17" ht="15" customHeight="1">
      <c r="N44" s="666" t="s">
        <v>155</v>
      </c>
      <c r="O44" s="666"/>
      <c r="P44" s="158" t="s">
        <v>156</v>
      </c>
      <c r="Q44" s="667" t="s">
        <v>154</v>
      </c>
    </row>
    <row r="45" spans="1:17" ht="15" customHeight="1">
      <c r="N45" s="666"/>
      <c r="O45" s="666"/>
      <c r="P45" s="8" t="s">
        <v>152</v>
      </c>
      <c r="Q45" s="667"/>
    </row>
    <row r="46" spans="1:17" ht="15" customHeight="1">
      <c r="P46" s="8"/>
    </row>
    <row r="47" spans="1:17" ht="15" customHeight="1">
      <c r="N47" s="666" t="s">
        <v>157</v>
      </c>
      <c r="O47" s="666"/>
      <c r="P47" s="158" t="s">
        <v>158</v>
      </c>
      <c r="Q47" s="667" t="s">
        <v>151</v>
      </c>
    </row>
    <row r="48" spans="1:17" ht="15" customHeight="1">
      <c r="N48" s="666"/>
      <c r="O48" s="666"/>
      <c r="P48" s="8" t="s">
        <v>159</v>
      </c>
      <c r="Q48" s="667"/>
    </row>
    <row r="49" spans="14:17" ht="15" customHeight="1">
      <c r="P49" s="8"/>
    </row>
    <row r="50" spans="14:17" ht="15" customHeight="1">
      <c r="N50" s="666" t="s">
        <v>160</v>
      </c>
      <c r="O50" s="666"/>
      <c r="P50" s="158" t="s">
        <v>161</v>
      </c>
      <c r="Q50" s="667" t="s">
        <v>151</v>
      </c>
    </row>
    <row r="51" spans="14:17" ht="15" customHeight="1">
      <c r="N51" s="666"/>
      <c r="O51" s="666"/>
      <c r="P51" s="8" t="s">
        <v>150</v>
      </c>
      <c r="Q51" s="667"/>
    </row>
    <row r="52" spans="14:17" ht="15" customHeight="1">
      <c r="P52" s="8"/>
    </row>
    <row r="53" spans="14:17" ht="15" customHeight="1">
      <c r="N53" s="666" t="s">
        <v>162</v>
      </c>
      <c r="O53" s="666"/>
      <c r="P53" s="158" t="s">
        <v>163</v>
      </c>
      <c r="Q53" s="667" t="s">
        <v>154</v>
      </c>
    </row>
    <row r="54" spans="14:17" ht="15" customHeight="1">
      <c r="N54" s="666"/>
      <c r="O54" s="666"/>
      <c r="P54" s="8" t="s">
        <v>5</v>
      </c>
      <c r="Q54" s="667"/>
    </row>
  </sheetData>
  <mergeCells count="27">
    <mergeCell ref="A2:K2"/>
    <mergeCell ref="A4:A6"/>
    <mergeCell ref="B4:D4"/>
    <mergeCell ref="E4:G4"/>
    <mergeCell ref="H4:K4"/>
    <mergeCell ref="B5:B6"/>
    <mergeCell ref="C5:C6"/>
    <mergeCell ref="D5:D6"/>
    <mergeCell ref="E5:E6"/>
    <mergeCell ref="F5:F6"/>
    <mergeCell ref="G5:G6"/>
    <mergeCell ref="H5:H6"/>
    <mergeCell ref="J5:J6"/>
    <mergeCell ref="K5:K6"/>
    <mergeCell ref="A17:K17"/>
    <mergeCell ref="N50:O51"/>
    <mergeCell ref="Q50:Q51"/>
    <mergeCell ref="N53:O54"/>
    <mergeCell ref="Q53:Q54"/>
    <mergeCell ref="Q38:Q39"/>
    <mergeCell ref="N41:O42"/>
    <mergeCell ref="Q41:Q42"/>
    <mergeCell ref="N44:O45"/>
    <mergeCell ref="Q44:Q45"/>
    <mergeCell ref="N47:O48"/>
    <mergeCell ref="Q47:Q48"/>
    <mergeCell ref="N38:O39"/>
  </mergeCells>
  <phoneticPr fontId="4"/>
  <printOptions horizontalCentered="1" verticalCentered="1"/>
  <pageMargins left="0.19685039370078741" right="0.19685039370078741" top="0.19685039370078741" bottom="0.19685039370078741" header="0" footer="0"/>
  <pageSetup paperSize="9" scale="89" orientation="portrait" verticalDpi="4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2"/>
  <sheetViews>
    <sheetView showGridLines="0" view="pageBreakPreview" topLeftCell="A2" zoomScale="95" zoomScaleNormal="75" zoomScaleSheetLayoutView="95" workbookViewId="0">
      <selection activeCell="L14" sqref="L14"/>
    </sheetView>
  </sheetViews>
  <sheetFormatPr defaultColWidth="10" defaultRowHeight="12"/>
  <cols>
    <col min="1" max="1" width="10.125" style="126" customWidth="1"/>
    <col min="2" max="2" width="8.5" style="126" customWidth="1"/>
    <col min="3" max="11" width="10.125" style="126" customWidth="1"/>
    <col min="12" max="12" width="9.75" style="126" customWidth="1"/>
    <col min="13" max="13" width="12.875" style="126" customWidth="1"/>
    <col min="14" max="16384" width="10" style="126"/>
  </cols>
  <sheetData>
    <row r="1" spans="1:13" ht="17.25">
      <c r="A1" s="3" t="s">
        <v>164</v>
      </c>
    </row>
    <row r="2" spans="1:13" ht="17.25" customHeight="1">
      <c r="A2" s="620" t="s">
        <v>165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</row>
    <row r="3" spans="1:13" ht="12.75" customHeight="1">
      <c r="A3" s="620"/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</row>
    <row r="4" spans="1:13" ht="18" customHeight="1">
      <c r="A4" s="126" t="s">
        <v>166</v>
      </c>
      <c r="K4" s="128"/>
      <c r="L4" s="128"/>
      <c r="M4" s="128" t="s">
        <v>167</v>
      </c>
    </row>
    <row r="5" spans="1:13" ht="36.75" customHeight="1">
      <c r="A5" s="159" t="s">
        <v>93</v>
      </c>
      <c r="B5" s="160" t="s">
        <v>168</v>
      </c>
      <c r="C5" s="161" t="s">
        <v>169</v>
      </c>
      <c r="D5" s="162"/>
      <c r="E5" s="162"/>
      <c r="F5" s="161" t="s">
        <v>170</v>
      </c>
      <c r="G5" s="162"/>
      <c r="H5" s="163"/>
      <c r="I5" s="162" t="s">
        <v>171</v>
      </c>
      <c r="J5" s="162"/>
      <c r="K5" s="163"/>
      <c r="L5" s="160" t="s">
        <v>172</v>
      </c>
      <c r="M5" s="672" t="s">
        <v>173</v>
      </c>
    </row>
    <row r="6" spans="1:13" ht="36" customHeight="1">
      <c r="A6" s="164"/>
      <c r="B6" s="165" t="s">
        <v>174</v>
      </c>
      <c r="C6" s="147" t="s">
        <v>127</v>
      </c>
      <c r="D6" s="147" t="s">
        <v>175</v>
      </c>
      <c r="E6" s="147" t="s">
        <v>176</v>
      </c>
      <c r="F6" s="147" t="s">
        <v>127</v>
      </c>
      <c r="G6" s="147" t="s">
        <v>175</v>
      </c>
      <c r="H6" s="147" t="s">
        <v>176</v>
      </c>
      <c r="I6" s="147" t="s">
        <v>127</v>
      </c>
      <c r="J6" s="147" t="s">
        <v>175</v>
      </c>
      <c r="K6" s="147" t="s">
        <v>176</v>
      </c>
      <c r="L6" s="166" t="s">
        <v>177</v>
      </c>
      <c r="M6" s="673"/>
    </row>
    <row r="7" spans="1:13" ht="46.5" hidden="1" customHeight="1">
      <c r="A7" s="167" t="s">
        <v>131</v>
      </c>
      <c r="B7" s="168">
        <v>26516</v>
      </c>
      <c r="C7" s="168">
        <f>SUM(D7:E7)</f>
        <v>5281</v>
      </c>
      <c r="D7" s="168">
        <v>4596</v>
      </c>
      <c r="E7" s="169">
        <v>685</v>
      </c>
      <c r="F7" s="168">
        <f>SUM(G7:H7)</f>
        <v>1696</v>
      </c>
      <c r="G7" s="168">
        <v>1193</v>
      </c>
      <c r="H7" s="169">
        <v>503</v>
      </c>
      <c r="I7" s="168" t="s">
        <v>178</v>
      </c>
      <c r="J7" s="168" t="s">
        <v>179</v>
      </c>
      <c r="K7" s="169">
        <f>H7-E7</f>
        <v>-182</v>
      </c>
      <c r="L7" s="168">
        <v>22931</v>
      </c>
      <c r="M7" s="170">
        <f t="shared" ref="M7" si="0">L7/B7*100</f>
        <v>86.479861215869676</v>
      </c>
    </row>
    <row r="8" spans="1:13" ht="46.5" customHeight="1">
      <c r="A8" s="171" t="s">
        <v>180</v>
      </c>
      <c r="B8" s="172">
        <v>30750</v>
      </c>
      <c r="C8" s="172">
        <v>7946</v>
      </c>
      <c r="D8" s="172">
        <v>6782</v>
      </c>
      <c r="E8" s="173">
        <v>1164</v>
      </c>
      <c r="F8" s="172">
        <v>2209</v>
      </c>
      <c r="G8" s="172">
        <v>2116</v>
      </c>
      <c r="H8" s="173">
        <v>93</v>
      </c>
      <c r="I8" s="172" t="s">
        <v>181</v>
      </c>
      <c r="J8" s="172" t="s">
        <v>182</v>
      </c>
      <c r="K8" s="173" t="s">
        <v>183</v>
      </c>
      <c r="L8" s="172">
        <v>25013</v>
      </c>
      <c r="M8" s="174">
        <v>81.34308943089431</v>
      </c>
    </row>
    <row r="9" spans="1:13" ht="46.5" customHeight="1">
      <c r="A9" s="171">
        <v>7</v>
      </c>
      <c r="B9" s="172">
        <v>32912</v>
      </c>
      <c r="C9" s="172">
        <v>8109</v>
      </c>
      <c r="D9" s="172">
        <v>6907</v>
      </c>
      <c r="E9" s="173">
        <v>1202</v>
      </c>
      <c r="F9" s="172">
        <v>2961</v>
      </c>
      <c r="G9" s="172">
        <v>2812</v>
      </c>
      <c r="H9" s="173">
        <v>149</v>
      </c>
      <c r="I9" s="172" t="s">
        <v>184</v>
      </c>
      <c r="J9" s="172" t="s">
        <v>185</v>
      </c>
      <c r="K9" s="173" t="s">
        <v>186</v>
      </c>
      <c r="L9" s="172">
        <v>27764</v>
      </c>
      <c r="M9" s="174">
        <v>84.358288770053477</v>
      </c>
    </row>
    <row r="10" spans="1:13" ht="46.5" customHeight="1">
      <c r="A10" s="171">
        <v>12</v>
      </c>
      <c r="B10" s="172">
        <v>35707</v>
      </c>
      <c r="C10" s="172">
        <v>9106</v>
      </c>
      <c r="D10" s="172">
        <v>7946</v>
      </c>
      <c r="E10" s="173">
        <v>1160</v>
      </c>
      <c r="F10" s="172">
        <v>3108</v>
      </c>
      <c r="G10" s="172">
        <v>2823</v>
      </c>
      <c r="H10" s="173">
        <v>285</v>
      </c>
      <c r="I10" s="172">
        <v>-5998</v>
      </c>
      <c r="J10" s="172">
        <v>-5123</v>
      </c>
      <c r="K10" s="173">
        <v>-875</v>
      </c>
      <c r="L10" s="172">
        <v>29709</v>
      </c>
      <c r="M10" s="174">
        <v>83.202173243341633</v>
      </c>
    </row>
    <row r="11" spans="1:13" ht="46.5" customHeight="1">
      <c r="A11" s="171">
        <v>17</v>
      </c>
      <c r="B11" s="172">
        <v>37292</v>
      </c>
      <c r="C11" s="172">
        <v>9330</v>
      </c>
      <c r="D11" s="172">
        <v>8020</v>
      </c>
      <c r="E11" s="173">
        <v>1310</v>
      </c>
      <c r="F11" s="172">
        <v>3411</v>
      </c>
      <c r="G11" s="172">
        <v>3102</v>
      </c>
      <c r="H11" s="173">
        <v>309</v>
      </c>
      <c r="I11" s="172">
        <v>-5919</v>
      </c>
      <c r="J11" s="172">
        <v>-4918</v>
      </c>
      <c r="K11" s="173">
        <v>-1001</v>
      </c>
      <c r="L11" s="172">
        <v>31373</v>
      </c>
      <c r="M11" s="174">
        <v>84.127963102005793</v>
      </c>
    </row>
    <row r="12" spans="1:13" ht="46.5" customHeight="1">
      <c r="A12" s="171">
        <v>22</v>
      </c>
      <c r="B12" s="175">
        <v>38200</v>
      </c>
      <c r="C12" s="172">
        <v>9016</v>
      </c>
      <c r="D12" s="172">
        <v>7693</v>
      </c>
      <c r="E12" s="173">
        <v>1323</v>
      </c>
      <c r="F12" s="172">
        <v>3420</v>
      </c>
      <c r="G12" s="172">
        <v>3025</v>
      </c>
      <c r="H12" s="173">
        <v>395</v>
      </c>
      <c r="I12" s="172">
        <v>-5596</v>
      </c>
      <c r="J12" s="172">
        <v>-4668</v>
      </c>
      <c r="K12" s="172">
        <v>-928</v>
      </c>
      <c r="L12" s="172">
        <v>32604</v>
      </c>
      <c r="M12" s="174">
        <v>85.350785340314133</v>
      </c>
    </row>
    <row r="13" spans="1:13" ht="46.5" customHeight="1">
      <c r="A13" s="171">
        <v>27</v>
      </c>
      <c r="B13" s="176">
        <v>39504</v>
      </c>
      <c r="C13" s="176">
        <v>9176</v>
      </c>
      <c r="D13" s="176">
        <v>8025</v>
      </c>
      <c r="E13" s="177">
        <v>1151</v>
      </c>
      <c r="F13" s="176">
        <v>3611</v>
      </c>
      <c r="G13" s="176">
        <v>3241</v>
      </c>
      <c r="H13" s="177">
        <v>370</v>
      </c>
      <c r="I13" s="176">
        <v>-5565</v>
      </c>
      <c r="J13" s="176">
        <v>-4784</v>
      </c>
      <c r="K13" s="176">
        <v>-781</v>
      </c>
      <c r="L13" s="176">
        <v>33939</v>
      </c>
      <c r="M13" s="178">
        <v>85.912818955042525</v>
      </c>
    </row>
    <row r="14" spans="1:13" ht="46.5" customHeight="1">
      <c r="A14" s="179" t="s">
        <v>25</v>
      </c>
      <c r="B14" s="180">
        <v>41206</v>
      </c>
      <c r="C14" s="180">
        <v>9072</v>
      </c>
      <c r="D14" s="180">
        <v>8060</v>
      </c>
      <c r="E14" s="181">
        <v>1012</v>
      </c>
      <c r="F14" s="180">
        <v>3732</v>
      </c>
      <c r="G14" s="180">
        <v>3310</v>
      </c>
      <c r="H14" s="181">
        <v>422</v>
      </c>
      <c r="I14" s="180">
        <f>L14-B14</f>
        <v>-5340</v>
      </c>
      <c r="J14" s="180">
        <f>F14-D14</f>
        <v>-4328</v>
      </c>
      <c r="K14" s="180">
        <f>H14-E14</f>
        <v>-590</v>
      </c>
      <c r="L14" s="180">
        <v>35866</v>
      </c>
      <c r="M14" s="182">
        <v>87</v>
      </c>
    </row>
    <row r="15" spans="1:13" ht="26.25" customHeight="1">
      <c r="M15" s="128" t="s">
        <v>120</v>
      </c>
    </row>
    <row r="18" spans="1:12">
      <c r="L18" s="183"/>
    </row>
    <row r="19" spans="1:12">
      <c r="B19" s="184"/>
      <c r="D19" s="183"/>
      <c r="E19" s="183"/>
      <c r="F19" s="183"/>
      <c r="G19" s="183"/>
    </row>
    <row r="20" spans="1:12">
      <c r="A20" s="185"/>
      <c r="B20" s="186"/>
      <c r="C20" s="186"/>
      <c r="D20" s="186"/>
      <c r="E20" s="186"/>
      <c r="F20" s="186"/>
      <c r="G20" s="186"/>
      <c r="H20" s="186"/>
      <c r="I20" s="186"/>
    </row>
    <row r="21" spans="1:12">
      <c r="C21" s="185"/>
      <c r="E21" s="184"/>
      <c r="F21" s="184"/>
      <c r="G21" s="184"/>
      <c r="H21" s="184"/>
      <c r="I21" s="184"/>
    </row>
    <row r="22" spans="1:12">
      <c r="A22" s="187"/>
    </row>
  </sheetData>
  <mergeCells count="2">
    <mergeCell ref="A2:M3"/>
    <mergeCell ref="M5:M6"/>
  </mergeCells>
  <phoneticPr fontId="4"/>
  <printOptions horizontalCentered="1" verticalCentered="1"/>
  <pageMargins left="0.19685039370078741" right="0.19685039370078741" top="0.19685039370078741" bottom="0.19685039370078741" header="0" footer="0"/>
  <pageSetup paperSize="9" orientation="landscape" verticalDpi="4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O28"/>
  <sheetViews>
    <sheetView showGridLines="0" view="pageBreakPreview" zoomScaleSheetLayoutView="100" workbookViewId="0">
      <selection sqref="A1:I1"/>
    </sheetView>
  </sheetViews>
  <sheetFormatPr defaultRowHeight="13.5"/>
  <cols>
    <col min="4" max="4" width="19.125" customWidth="1"/>
  </cols>
  <sheetData>
    <row r="1" spans="1:12" ht="42" customHeight="1">
      <c r="A1" s="675" t="s">
        <v>187</v>
      </c>
      <c r="B1" s="675"/>
      <c r="C1" s="675"/>
      <c r="D1" s="675"/>
      <c r="E1" s="675"/>
      <c r="F1" s="675"/>
      <c r="G1" s="675"/>
      <c r="H1" s="675"/>
      <c r="I1" s="675"/>
    </row>
    <row r="2" spans="1:12" ht="17.25">
      <c r="A2" s="188"/>
      <c r="B2" s="189"/>
      <c r="C2" s="189"/>
      <c r="D2" s="189"/>
      <c r="E2" s="189"/>
      <c r="F2" s="189"/>
      <c r="G2" s="189"/>
      <c r="H2" s="189"/>
      <c r="I2" s="189"/>
    </row>
    <row r="3" spans="1:12">
      <c r="A3" s="190"/>
      <c r="B3" s="190"/>
      <c r="C3" s="190"/>
      <c r="D3" s="191"/>
      <c r="E3" s="190"/>
      <c r="F3" s="190"/>
      <c r="G3" s="190"/>
      <c r="H3" s="190"/>
      <c r="I3" s="192" t="s">
        <v>188</v>
      </c>
    </row>
    <row r="4" spans="1:12" ht="65.25" customHeight="1">
      <c r="A4" s="193" t="s">
        <v>189</v>
      </c>
      <c r="B4" s="194"/>
      <c r="C4" s="194"/>
      <c r="D4" s="195"/>
      <c r="E4" s="196"/>
      <c r="F4" s="197" t="s">
        <v>190</v>
      </c>
      <c r="G4" s="197" t="s">
        <v>191</v>
      </c>
      <c r="H4" s="197" t="s">
        <v>192</v>
      </c>
      <c r="I4" s="198" t="s">
        <v>193</v>
      </c>
      <c r="L4" s="199"/>
    </row>
    <row r="5" spans="1:12" ht="22.5" customHeight="1">
      <c r="A5" s="200" t="s">
        <v>194</v>
      </c>
      <c r="B5" s="92"/>
      <c r="C5" s="92"/>
      <c r="D5" s="92"/>
      <c r="E5" s="201"/>
      <c r="F5" s="202">
        <v>11788</v>
      </c>
      <c r="G5" s="581">
        <v>10651</v>
      </c>
      <c r="H5" s="203">
        <v>1137</v>
      </c>
      <c r="I5" s="204">
        <v>5344</v>
      </c>
      <c r="K5" s="199"/>
    </row>
    <row r="6" spans="1:12" ht="22.5" customHeight="1">
      <c r="A6" s="205"/>
      <c r="B6" s="676" t="s">
        <v>195</v>
      </c>
      <c r="C6" s="677"/>
      <c r="D6" s="677"/>
      <c r="E6" s="201"/>
      <c r="F6" s="202">
        <v>7371</v>
      </c>
      <c r="G6" s="581">
        <v>6708</v>
      </c>
      <c r="H6" s="203">
        <v>663</v>
      </c>
      <c r="I6" s="204">
        <v>3509</v>
      </c>
      <c r="K6" s="199"/>
    </row>
    <row r="7" spans="1:12" ht="22.5" customHeight="1">
      <c r="A7" s="206"/>
      <c r="B7" s="206"/>
      <c r="C7" s="676" t="s">
        <v>196</v>
      </c>
      <c r="D7" s="677"/>
      <c r="E7" s="201"/>
      <c r="F7" s="202">
        <v>1048</v>
      </c>
      <c r="G7" s="203">
        <v>1048</v>
      </c>
      <c r="H7" s="203" t="s">
        <v>69</v>
      </c>
      <c r="I7" s="204" t="s">
        <v>69</v>
      </c>
    </row>
    <row r="8" spans="1:12" ht="22.5" customHeight="1">
      <c r="A8" s="206"/>
      <c r="B8" s="207"/>
      <c r="C8" s="678" t="s">
        <v>197</v>
      </c>
      <c r="D8" s="679"/>
      <c r="E8" s="208"/>
      <c r="F8" s="202">
        <v>6323</v>
      </c>
      <c r="G8" s="203">
        <v>5660</v>
      </c>
      <c r="H8" s="203">
        <v>663</v>
      </c>
      <c r="I8" s="204">
        <v>3509</v>
      </c>
    </row>
    <row r="9" spans="1:12" ht="22.5" customHeight="1">
      <c r="A9" s="205"/>
      <c r="B9" s="680" t="s">
        <v>198</v>
      </c>
      <c r="C9" s="680"/>
      <c r="D9" s="680"/>
      <c r="E9" s="209"/>
      <c r="F9" s="202">
        <f>F10+F27</f>
        <v>3640</v>
      </c>
      <c r="G9" s="203">
        <f t="shared" ref="G9:I9" si="0">G10+G27</f>
        <v>3310</v>
      </c>
      <c r="H9" s="203">
        <f t="shared" si="0"/>
        <v>330</v>
      </c>
      <c r="I9" s="204">
        <f t="shared" si="0"/>
        <v>422</v>
      </c>
      <c r="K9" s="199"/>
    </row>
    <row r="10" spans="1:12" ht="22.5" customHeight="1">
      <c r="A10" s="205"/>
      <c r="B10" s="205"/>
      <c r="C10" s="676" t="s">
        <v>199</v>
      </c>
      <c r="D10" s="677"/>
      <c r="E10" s="201"/>
      <c r="F10" s="202">
        <v>3633</v>
      </c>
      <c r="G10" s="203">
        <v>3303</v>
      </c>
      <c r="H10" s="203">
        <v>330</v>
      </c>
      <c r="I10" s="204">
        <v>422</v>
      </c>
      <c r="K10" s="199"/>
    </row>
    <row r="11" spans="1:12" ht="22.5" customHeight="1">
      <c r="A11" s="206"/>
      <c r="B11" s="206"/>
      <c r="C11" s="206"/>
      <c r="D11" s="210" t="s">
        <v>200</v>
      </c>
      <c r="E11" s="201"/>
      <c r="F11" s="202">
        <v>182</v>
      </c>
      <c r="G11" s="203">
        <v>173</v>
      </c>
      <c r="H11" s="203">
        <v>9</v>
      </c>
      <c r="I11" s="204">
        <v>15</v>
      </c>
    </row>
    <row r="12" spans="1:12" ht="22.5" customHeight="1">
      <c r="A12" s="206"/>
      <c r="B12" s="206"/>
      <c r="C12" s="206"/>
      <c r="D12" s="211" t="s">
        <v>201</v>
      </c>
      <c r="E12" s="212"/>
      <c r="F12" s="202">
        <v>273</v>
      </c>
      <c r="G12" s="203">
        <v>270</v>
      </c>
      <c r="H12" s="203">
        <v>3</v>
      </c>
      <c r="I12" s="204">
        <v>13</v>
      </c>
    </row>
    <row r="13" spans="1:12" ht="22.5" customHeight="1">
      <c r="A13" s="206"/>
      <c r="B13" s="206"/>
      <c r="C13" s="206"/>
      <c r="D13" s="211" t="s">
        <v>202</v>
      </c>
      <c r="E13" s="212"/>
      <c r="F13" s="202">
        <v>142</v>
      </c>
      <c r="G13" s="203">
        <v>141</v>
      </c>
      <c r="H13" s="203">
        <v>1</v>
      </c>
      <c r="I13" s="204">
        <v>6</v>
      </c>
    </row>
    <row r="14" spans="1:12" ht="22.5" customHeight="1">
      <c r="A14" s="206"/>
      <c r="B14" s="206"/>
      <c r="C14" s="206"/>
      <c r="D14" s="211" t="s">
        <v>203</v>
      </c>
      <c r="E14" s="212"/>
      <c r="F14" s="202">
        <v>60</v>
      </c>
      <c r="G14" s="203">
        <v>59</v>
      </c>
      <c r="H14" s="203">
        <v>1</v>
      </c>
      <c r="I14" s="204">
        <v>1</v>
      </c>
    </row>
    <row r="15" spans="1:12" ht="22.5" customHeight="1">
      <c r="A15" s="206"/>
      <c r="B15" s="206"/>
      <c r="C15" s="206"/>
      <c r="D15" s="211" t="s">
        <v>204</v>
      </c>
      <c r="E15" s="212"/>
      <c r="F15" s="202">
        <v>761</v>
      </c>
      <c r="G15" s="203">
        <v>746</v>
      </c>
      <c r="H15" s="203">
        <v>15</v>
      </c>
      <c r="I15" s="204">
        <v>28</v>
      </c>
    </row>
    <row r="16" spans="1:12" ht="22.5" customHeight="1">
      <c r="A16" s="206"/>
      <c r="B16" s="206"/>
      <c r="C16" s="206"/>
      <c r="D16" s="211" t="s">
        <v>205</v>
      </c>
      <c r="E16" s="212"/>
      <c r="F16" s="202">
        <v>34</v>
      </c>
      <c r="G16" s="203">
        <v>34</v>
      </c>
      <c r="H16" s="203" t="s">
        <v>35</v>
      </c>
      <c r="I16" s="204">
        <v>1</v>
      </c>
    </row>
    <row r="17" spans="1:15" ht="22.5" customHeight="1">
      <c r="A17" s="206"/>
      <c r="B17" s="206"/>
      <c r="C17" s="206"/>
      <c r="D17" s="211" t="s">
        <v>206</v>
      </c>
      <c r="E17" s="212"/>
      <c r="F17" s="202">
        <v>584</v>
      </c>
      <c r="G17" s="203">
        <v>577</v>
      </c>
      <c r="H17" s="203">
        <v>7</v>
      </c>
      <c r="I17" s="204">
        <v>13</v>
      </c>
      <c r="L17" s="213"/>
      <c r="M17" s="213"/>
      <c r="N17" s="213"/>
      <c r="O17" s="213"/>
    </row>
    <row r="18" spans="1:15" ht="22.5" customHeight="1">
      <c r="A18" s="206"/>
      <c r="B18" s="206"/>
      <c r="C18" s="206"/>
      <c r="D18" s="211" t="s">
        <v>207</v>
      </c>
      <c r="E18" s="212"/>
      <c r="F18" s="202">
        <v>247</v>
      </c>
      <c r="G18" s="203">
        <v>156</v>
      </c>
      <c r="H18" s="203">
        <v>91</v>
      </c>
      <c r="I18" s="204">
        <v>109</v>
      </c>
      <c r="K18" s="214"/>
    </row>
    <row r="19" spans="1:15" ht="22.5" customHeight="1">
      <c r="A19" s="206"/>
      <c r="B19" s="206"/>
      <c r="C19" s="206"/>
      <c r="D19" s="211" t="s">
        <v>208</v>
      </c>
      <c r="E19" s="212"/>
      <c r="F19" s="202">
        <v>53</v>
      </c>
      <c r="G19" s="203">
        <v>49</v>
      </c>
      <c r="H19" s="203">
        <v>4</v>
      </c>
      <c r="I19" s="204">
        <v>8</v>
      </c>
    </row>
    <row r="20" spans="1:15" ht="22.5" customHeight="1">
      <c r="A20" s="206"/>
      <c r="B20" s="206"/>
      <c r="C20" s="206"/>
      <c r="D20" s="211" t="s">
        <v>209</v>
      </c>
      <c r="E20" s="212"/>
      <c r="F20" s="202">
        <v>621</v>
      </c>
      <c r="G20" s="203">
        <v>525</v>
      </c>
      <c r="H20" s="203">
        <v>96</v>
      </c>
      <c r="I20" s="204">
        <v>103</v>
      </c>
    </row>
    <row r="21" spans="1:15" ht="22.5" customHeight="1">
      <c r="A21" s="206"/>
      <c r="B21" s="206"/>
      <c r="C21" s="206"/>
      <c r="D21" s="211" t="s">
        <v>210</v>
      </c>
      <c r="E21" s="212"/>
      <c r="F21" s="202">
        <v>417</v>
      </c>
      <c r="G21" s="203">
        <v>317</v>
      </c>
      <c r="H21" s="203">
        <v>100</v>
      </c>
      <c r="I21" s="204">
        <v>115</v>
      </c>
    </row>
    <row r="22" spans="1:15" ht="22.5" customHeight="1">
      <c r="A22" s="206"/>
      <c r="B22" s="206"/>
      <c r="C22" s="206"/>
      <c r="D22" s="211" t="s">
        <v>211</v>
      </c>
      <c r="E22" s="212"/>
      <c r="F22" s="202">
        <v>62</v>
      </c>
      <c r="G22" s="203">
        <v>62</v>
      </c>
      <c r="H22" s="203" t="s">
        <v>35</v>
      </c>
      <c r="I22" s="204">
        <v>3</v>
      </c>
    </row>
    <row r="23" spans="1:15" ht="22.5" customHeight="1">
      <c r="A23" s="206"/>
      <c r="B23" s="206"/>
      <c r="C23" s="206"/>
      <c r="D23" s="211" t="s">
        <v>212</v>
      </c>
      <c r="E23" s="212"/>
      <c r="F23" s="202">
        <v>42</v>
      </c>
      <c r="G23" s="203">
        <v>41</v>
      </c>
      <c r="H23" s="203">
        <v>1</v>
      </c>
      <c r="I23" s="204">
        <v>2</v>
      </c>
    </row>
    <row r="24" spans="1:15" ht="22.5" customHeight="1">
      <c r="A24" s="206"/>
      <c r="B24" s="206"/>
      <c r="C24" s="206"/>
      <c r="D24" s="211" t="s">
        <v>213</v>
      </c>
      <c r="E24" s="212"/>
      <c r="F24" s="202">
        <v>40</v>
      </c>
      <c r="G24" s="203">
        <v>38</v>
      </c>
      <c r="H24" s="203">
        <v>2</v>
      </c>
      <c r="I24" s="204">
        <v>2</v>
      </c>
    </row>
    <row r="25" spans="1:15" ht="22.5" customHeight="1">
      <c r="A25" s="206"/>
      <c r="B25" s="206"/>
      <c r="C25" s="206"/>
      <c r="D25" s="211" t="s">
        <v>214</v>
      </c>
      <c r="E25" s="212"/>
      <c r="F25" s="202">
        <v>21</v>
      </c>
      <c r="G25" s="203">
        <v>21</v>
      </c>
      <c r="H25" s="203" t="s">
        <v>35</v>
      </c>
      <c r="I25" s="204" t="s">
        <v>35</v>
      </c>
    </row>
    <row r="26" spans="1:15" ht="22.5" customHeight="1">
      <c r="A26" s="206"/>
      <c r="B26" s="206"/>
      <c r="C26" s="206"/>
      <c r="D26" s="215" t="s">
        <v>215</v>
      </c>
      <c r="E26" s="212"/>
      <c r="F26" s="202">
        <f>F10-SUM(F11:F25)</f>
        <v>94</v>
      </c>
      <c r="G26" s="203">
        <f t="shared" ref="G26:I26" si="1">G10-SUM(G11:G25)</f>
        <v>94</v>
      </c>
      <c r="H26" s="203">
        <f t="shared" si="1"/>
        <v>0</v>
      </c>
      <c r="I26" s="204">
        <f t="shared" si="1"/>
        <v>3</v>
      </c>
    </row>
    <row r="27" spans="1:15" ht="22.5" customHeight="1">
      <c r="A27" s="216"/>
      <c r="B27" s="216"/>
      <c r="C27" s="674" t="s">
        <v>216</v>
      </c>
      <c r="D27" s="674"/>
      <c r="E27" s="217"/>
      <c r="F27" s="218">
        <v>7</v>
      </c>
      <c r="G27" s="219">
        <v>7</v>
      </c>
      <c r="H27" s="219">
        <v>0</v>
      </c>
      <c r="I27" s="220">
        <v>0</v>
      </c>
    </row>
    <row r="28" spans="1:15">
      <c r="A28" s="190"/>
      <c r="B28" s="190"/>
      <c r="C28" s="190"/>
      <c r="D28" s="221"/>
      <c r="E28" s="190"/>
      <c r="F28" s="190"/>
      <c r="G28" s="190"/>
      <c r="H28" s="190"/>
      <c r="I28" s="192" t="s">
        <v>217</v>
      </c>
      <c r="K28" s="222"/>
      <c r="L28" s="223"/>
      <c r="M28" s="223"/>
      <c r="N28" s="223"/>
      <c r="O28" s="223"/>
    </row>
  </sheetData>
  <mergeCells count="7">
    <mergeCell ref="C27:D27"/>
    <mergeCell ref="A1:I1"/>
    <mergeCell ref="B6:D6"/>
    <mergeCell ref="C7:D7"/>
    <mergeCell ref="C8:D8"/>
    <mergeCell ref="B9:D9"/>
    <mergeCell ref="C10:D10"/>
  </mergeCells>
  <phoneticPr fontId="4"/>
  <pageMargins left="0.78700000000000003" right="0.78700000000000003" top="0.98399999999999999" bottom="0.98399999999999999" header="0.51200000000000001" footer="0.51200000000000001"/>
  <pageSetup paperSize="9" scale="9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showGridLines="0" view="pageBreakPreview" topLeftCell="A16" zoomScaleSheetLayoutView="100" workbookViewId="0">
      <selection sqref="A1:I1"/>
    </sheetView>
  </sheetViews>
  <sheetFormatPr defaultRowHeight="13.5"/>
  <cols>
    <col min="4" max="4" width="19.125" customWidth="1"/>
    <col min="12" max="12" width="17.25" bestFit="1" customWidth="1"/>
  </cols>
  <sheetData>
    <row r="1" spans="1:16" ht="45.75" customHeight="1">
      <c r="A1" s="675" t="s">
        <v>218</v>
      </c>
      <c r="B1" s="675"/>
      <c r="C1" s="675"/>
      <c r="D1" s="675"/>
      <c r="E1" s="675"/>
      <c r="F1" s="675"/>
      <c r="G1" s="675"/>
      <c r="H1" s="675"/>
      <c r="I1" s="675"/>
      <c r="J1" s="190"/>
    </row>
    <row r="2" spans="1:16" ht="17.25">
      <c r="A2" s="224"/>
      <c r="B2" s="189"/>
      <c r="C2" s="189"/>
      <c r="D2" s="189"/>
      <c r="E2" s="189"/>
      <c r="F2" s="189"/>
      <c r="G2" s="189"/>
      <c r="H2" s="189"/>
      <c r="I2" s="189"/>
      <c r="J2" s="190"/>
    </row>
    <row r="3" spans="1:16">
      <c r="A3" s="190"/>
      <c r="B3" s="190"/>
      <c r="C3" s="190"/>
      <c r="D3" s="191"/>
      <c r="E3" s="190"/>
      <c r="F3" s="190"/>
      <c r="G3" s="190"/>
      <c r="H3" s="190"/>
      <c r="I3" s="192" t="s">
        <v>219</v>
      </c>
      <c r="J3" s="190"/>
    </row>
    <row r="4" spans="1:16" ht="68.25" customHeight="1">
      <c r="A4" s="193" t="s">
        <v>220</v>
      </c>
      <c r="B4" s="194"/>
      <c r="C4" s="194"/>
      <c r="D4" s="195"/>
      <c r="E4" s="196"/>
      <c r="F4" s="197" t="s">
        <v>190</v>
      </c>
      <c r="G4" s="197" t="s">
        <v>191</v>
      </c>
      <c r="H4" s="197" t="s">
        <v>192</v>
      </c>
      <c r="I4" s="198" t="s">
        <v>193</v>
      </c>
      <c r="J4" s="186"/>
      <c r="L4" s="199"/>
    </row>
    <row r="5" spans="1:16" ht="22.5" customHeight="1">
      <c r="A5" s="225" t="s">
        <v>221</v>
      </c>
      <c r="B5" s="226"/>
      <c r="C5" s="226"/>
      <c r="D5" s="227"/>
      <c r="E5" s="228"/>
      <c r="F5" s="202">
        <v>17139</v>
      </c>
      <c r="G5" s="203">
        <v>15401</v>
      </c>
      <c r="H5" s="203">
        <v>1738</v>
      </c>
      <c r="I5" s="204">
        <v>5933</v>
      </c>
      <c r="J5" s="190"/>
    </row>
    <row r="6" spans="1:16" ht="22.5" customHeight="1">
      <c r="A6" s="205"/>
      <c r="B6" s="676" t="s">
        <v>222</v>
      </c>
      <c r="C6" s="677"/>
      <c r="D6" s="677"/>
      <c r="E6" s="201"/>
      <c r="F6" s="202">
        <v>7371</v>
      </c>
      <c r="G6" s="203">
        <v>6708</v>
      </c>
      <c r="H6" s="203">
        <v>663</v>
      </c>
      <c r="I6" s="204">
        <v>3509</v>
      </c>
      <c r="J6" s="190"/>
      <c r="L6" s="214"/>
      <c r="M6" s="213"/>
      <c r="N6" s="213"/>
      <c r="O6" s="213"/>
      <c r="P6" s="213"/>
    </row>
    <row r="7" spans="1:16" ht="22.5" customHeight="1">
      <c r="A7" s="206"/>
      <c r="B7" s="206"/>
      <c r="C7" s="676" t="s">
        <v>196</v>
      </c>
      <c r="D7" s="677"/>
      <c r="E7" s="201"/>
      <c r="F7" s="202">
        <v>1048</v>
      </c>
      <c r="G7" s="203">
        <v>1048</v>
      </c>
      <c r="H7" s="203" t="s">
        <v>35</v>
      </c>
      <c r="I7" s="204" t="s">
        <v>35</v>
      </c>
      <c r="J7" s="190"/>
    </row>
    <row r="8" spans="1:16" ht="22.5" customHeight="1">
      <c r="A8" s="206"/>
      <c r="B8" s="207"/>
      <c r="C8" s="678" t="s">
        <v>223</v>
      </c>
      <c r="D8" s="679"/>
      <c r="E8" s="208"/>
      <c r="F8" s="202">
        <v>6323</v>
      </c>
      <c r="G8" s="203">
        <v>5660</v>
      </c>
      <c r="H8" s="203">
        <v>663</v>
      </c>
      <c r="I8" s="204">
        <v>3509</v>
      </c>
      <c r="J8" s="190"/>
      <c r="L8" s="229"/>
      <c r="M8" s="229"/>
      <c r="N8" s="229"/>
      <c r="O8" s="229"/>
      <c r="P8" s="229"/>
    </row>
    <row r="9" spans="1:16" ht="22.5" customHeight="1">
      <c r="A9" s="205"/>
      <c r="B9" s="680" t="s">
        <v>224</v>
      </c>
      <c r="C9" s="680"/>
      <c r="D9" s="680"/>
      <c r="E9" s="209"/>
      <c r="F9" s="230">
        <v>8991</v>
      </c>
      <c r="G9" s="231">
        <v>8060</v>
      </c>
      <c r="H9" s="231">
        <v>931</v>
      </c>
      <c r="I9" s="232">
        <v>1011</v>
      </c>
      <c r="J9" s="190"/>
      <c r="L9" s="229"/>
      <c r="M9" s="229"/>
      <c r="N9" s="229"/>
      <c r="O9" s="229"/>
      <c r="P9" s="229"/>
    </row>
    <row r="10" spans="1:16" ht="22.5" customHeight="1">
      <c r="A10" s="205"/>
      <c r="B10" s="205"/>
      <c r="C10" s="676" t="s">
        <v>225</v>
      </c>
      <c r="D10" s="677"/>
      <c r="E10" s="201"/>
      <c r="F10" s="230">
        <v>8946</v>
      </c>
      <c r="G10" s="231">
        <v>8032</v>
      </c>
      <c r="H10" s="231">
        <v>914</v>
      </c>
      <c r="I10" s="232">
        <v>994</v>
      </c>
      <c r="J10" s="190"/>
      <c r="L10" s="229"/>
      <c r="M10" s="229"/>
      <c r="N10" s="229"/>
      <c r="O10" s="229"/>
      <c r="P10" s="229"/>
    </row>
    <row r="11" spans="1:16" ht="22.5" customHeight="1">
      <c r="A11" s="206"/>
      <c r="B11" s="206"/>
      <c r="C11" s="206"/>
      <c r="D11" s="210" t="s">
        <v>226</v>
      </c>
      <c r="E11" s="201"/>
      <c r="F11" s="230">
        <v>748</v>
      </c>
      <c r="G11" s="231">
        <v>660</v>
      </c>
      <c r="H11" s="231">
        <v>88</v>
      </c>
      <c r="I11" s="232">
        <v>95</v>
      </c>
      <c r="J11" s="233"/>
      <c r="L11" s="229"/>
      <c r="M11" s="229"/>
      <c r="N11" s="229"/>
      <c r="O11" s="229"/>
      <c r="P11" s="229"/>
    </row>
    <row r="12" spans="1:16" ht="22.5" customHeight="1">
      <c r="A12" s="206"/>
      <c r="B12" s="206"/>
      <c r="C12" s="206"/>
      <c r="D12" s="211" t="s">
        <v>227</v>
      </c>
      <c r="E12" s="212"/>
      <c r="F12" s="230">
        <v>787</v>
      </c>
      <c r="G12" s="231">
        <v>652</v>
      </c>
      <c r="H12" s="231">
        <v>135</v>
      </c>
      <c r="I12" s="232">
        <v>140</v>
      </c>
      <c r="J12" s="233"/>
      <c r="L12" s="229"/>
      <c r="M12" s="229"/>
      <c r="N12" s="229"/>
      <c r="O12" s="229"/>
      <c r="P12" s="229"/>
    </row>
    <row r="13" spans="1:16" ht="22.5" customHeight="1">
      <c r="A13" s="206"/>
      <c r="B13" s="206"/>
      <c r="C13" s="206"/>
      <c r="D13" s="211" t="s">
        <v>228</v>
      </c>
      <c r="E13" s="212"/>
      <c r="F13" s="230">
        <v>586</v>
      </c>
      <c r="G13" s="231">
        <v>546</v>
      </c>
      <c r="H13" s="231">
        <v>40</v>
      </c>
      <c r="I13" s="232">
        <v>42</v>
      </c>
      <c r="J13" s="233"/>
      <c r="L13" s="229"/>
      <c r="M13" s="229"/>
      <c r="N13" s="229"/>
      <c r="O13" s="229"/>
      <c r="P13" s="229"/>
    </row>
    <row r="14" spans="1:16" ht="22.5" customHeight="1">
      <c r="A14" s="206"/>
      <c r="B14" s="206"/>
      <c r="C14" s="206"/>
      <c r="D14" s="211" t="s">
        <v>229</v>
      </c>
      <c r="E14" s="212"/>
      <c r="F14" s="230">
        <v>273</v>
      </c>
      <c r="G14" s="231">
        <v>214</v>
      </c>
      <c r="H14" s="231">
        <v>59</v>
      </c>
      <c r="I14" s="232">
        <v>59</v>
      </c>
      <c r="J14" s="233"/>
      <c r="L14" s="229"/>
      <c r="M14" s="229"/>
      <c r="N14" s="229"/>
      <c r="O14" s="229"/>
      <c r="P14" s="229"/>
    </row>
    <row r="15" spans="1:16" ht="22.5" customHeight="1">
      <c r="A15" s="206"/>
      <c r="B15" s="206"/>
      <c r="C15" s="206"/>
      <c r="D15" s="211" t="s">
        <v>230</v>
      </c>
      <c r="E15" s="212"/>
      <c r="F15" s="230">
        <v>34</v>
      </c>
      <c r="G15" s="231">
        <v>25</v>
      </c>
      <c r="H15" s="231">
        <v>9</v>
      </c>
      <c r="I15" s="232">
        <v>9</v>
      </c>
      <c r="J15" s="233"/>
      <c r="L15" s="229"/>
      <c r="M15" s="229"/>
      <c r="N15" s="229"/>
      <c r="O15" s="229"/>
      <c r="P15" s="229"/>
    </row>
    <row r="16" spans="1:16" ht="22.5" customHeight="1">
      <c r="A16" s="206"/>
      <c r="B16" s="206"/>
      <c r="C16" s="206"/>
      <c r="D16" s="211" t="s">
        <v>231</v>
      </c>
      <c r="E16" s="212"/>
      <c r="F16" s="230">
        <v>1734</v>
      </c>
      <c r="G16" s="231">
        <v>1528</v>
      </c>
      <c r="H16" s="231">
        <v>206</v>
      </c>
      <c r="I16" s="232">
        <v>234</v>
      </c>
      <c r="J16" s="233"/>
      <c r="L16" s="229"/>
      <c r="M16" s="229"/>
      <c r="N16" s="229"/>
      <c r="O16" s="229"/>
      <c r="P16" s="229"/>
    </row>
    <row r="17" spans="1:16" ht="22.5" customHeight="1">
      <c r="A17" s="206"/>
      <c r="B17" s="206"/>
      <c r="C17" s="206"/>
      <c r="D17" s="211" t="s">
        <v>232</v>
      </c>
      <c r="E17" s="212"/>
      <c r="F17" s="230">
        <v>39</v>
      </c>
      <c r="G17" s="231">
        <v>38</v>
      </c>
      <c r="H17" s="231">
        <v>1</v>
      </c>
      <c r="I17" s="232">
        <v>1</v>
      </c>
      <c r="J17" s="233"/>
      <c r="L17" s="229"/>
      <c r="M17" s="229"/>
      <c r="N17" s="229"/>
      <c r="O17" s="229"/>
      <c r="P17" s="229"/>
    </row>
    <row r="18" spans="1:16" ht="22.5" customHeight="1">
      <c r="A18" s="206"/>
      <c r="B18" s="206"/>
      <c r="C18" s="206"/>
      <c r="D18" s="211" t="s">
        <v>233</v>
      </c>
      <c r="E18" s="212"/>
      <c r="F18" s="230">
        <v>1122</v>
      </c>
      <c r="G18" s="231">
        <v>1059</v>
      </c>
      <c r="H18" s="231">
        <v>63</v>
      </c>
      <c r="I18" s="232">
        <v>78</v>
      </c>
      <c r="J18" s="233"/>
      <c r="L18" s="229"/>
      <c r="M18" s="229"/>
      <c r="N18" s="229"/>
      <c r="O18" s="229"/>
      <c r="P18" s="229"/>
    </row>
    <row r="19" spans="1:16" ht="22.5" customHeight="1">
      <c r="A19" s="206"/>
      <c r="B19" s="206"/>
      <c r="C19" s="206"/>
      <c r="D19" s="211" t="s">
        <v>234</v>
      </c>
      <c r="E19" s="212"/>
      <c r="F19" s="230">
        <v>24</v>
      </c>
      <c r="G19" s="231">
        <v>22</v>
      </c>
      <c r="H19" s="231">
        <v>2</v>
      </c>
      <c r="I19" s="232">
        <v>2</v>
      </c>
      <c r="J19" s="233"/>
      <c r="L19" s="229"/>
      <c r="M19" s="229"/>
      <c r="N19" s="229"/>
      <c r="O19" s="229"/>
      <c r="P19" s="229"/>
    </row>
    <row r="20" spans="1:16" ht="22.5" customHeight="1">
      <c r="A20" s="206"/>
      <c r="B20" s="206"/>
      <c r="C20" s="206"/>
      <c r="D20" s="211" t="s">
        <v>235</v>
      </c>
      <c r="E20" s="212"/>
      <c r="F20" s="230">
        <v>805</v>
      </c>
      <c r="G20" s="231">
        <v>803</v>
      </c>
      <c r="H20" s="231">
        <v>2</v>
      </c>
      <c r="I20" s="232">
        <v>3</v>
      </c>
      <c r="J20" s="233"/>
      <c r="L20" s="229"/>
      <c r="M20" s="229"/>
      <c r="N20" s="229"/>
      <c r="O20" s="229"/>
      <c r="P20" s="229"/>
    </row>
    <row r="21" spans="1:16" ht="22.5" customHeight="1">
      <c r="A21" s="206"/>
      <c r="B21" s="206"/>
      <c r="C21" s="206"/>
      <c r="D21" s="211" t="s">
        <v>236</v>
      </c>
      <c r="E21" s="212"/>
      <c r="F21" s="230">
        <v>23</v>
      </c>
      <c r="G21" s="231">
        <v>23</v>
      </c>
      <c r="H21" s="231" t="s">
        <v>35</v>
      </c>
      <c r="I21" s="232" t="s">
        <v>35</v>
      </c>
      <c r="J21" s="233"/>
    </row>
    <row r="22" spans="1:16" ht="22.5" customHeight="1">
      <c r="A22" s="206"/>
      <c r="B22" s="206"/>
      <c r="C22" s="206"/>
      <c r="D22" s="211" t="s">
        <v>237</v>
      </c>
      <c r="E22" s="212"/>
      <c r="F22" s="230">
        <v>124</v>
      </c>
      <c r="G22" s="231">
        <v>116</v>
      </c>
      <c r="H22" s="231">
        <v>8</v>
      </c>
      <c r="I22" s="232">
        <v>8</v>
      </c>
      <c r="J22" s="233"/>
    </row>
    <row r="23" spans="1:16" ht="22.5" customHeight="1">
      <c r="A23" s="206"/>
      <c r="B23" s="206"/>
      <c r="C23" s="206"/>
      <c r="D23" s="211" t="s">
        <v>238</v>
      </c>
      <c r="E23" s="212"/>
      <c r="F23" s="230">
        <v>1117</v>
      </c>
      <c r="G23" s="231">
        <v>973</v>
      </c>
      <c r="H23" s="231">
        <v>144</v>
      </c>
      <c r="I23" s="232">
        <v>160</v>
      </c>
      <c r="J23" s="233"/>
    </row>
    <row r="24" spans="1:16" ht="22.5" customHeight="1">
      <c r="A24" s="206"/>
      <c r="B24" s="206"/>
      <c r="C24" s="206"/>
      <c r="D24" s="211" t="s">
        <v>239</v>
      </c>
      <c r="E24" s="212"/>
      <c r="F24" s="230">
        <v>879</v>
      </c>
      <c r="G24" s="231">
        <v>835</v>
      </c>
      <c r="H24" s="231">
        <v>44</v>
      </c>
      <c r="I24" s="232">
        <v>50</v>
      </c>
      <c r="J24" s="233"/>
    </row>
    <row r="25" spans="1:16" ht="22.5" customHeight="1">
      <c r="A25" s="206"/>
      <c r="B25" s="206"/>
      <c r="C25" s="206"/>
      <c r="D25" s="211" t="s">
        <v>240</v>
      </c>
      <c r="E25" s="212"/>
      <c r="F25" s="230">
        <v>187</v>
      </c>
      <c r="G25" s="231">
        <v>180</v>
      </c>
      <c r="H25" s="231">
        <v>7</v>
      </c>
      <c r="I25" s="232">
        <v>7</v>
      </c>
      <c r="J25" s="233"/>
    </row>
    <row r="26" spans="1:16" ht="22.5" customHeight="1">
      <c r="A26" s="206"/>
      <c r="B26" s="206"/>
      <c r="C26" s="206"/>
      <c r="D26" s="211" t="s">
        <v>241</v>
      </c>
      <c r="E26" s="212"/>
      <c r="F26" s="230">
        <v>94</v>
      </c>
      <c r="G26" s="231">
        <v>92</v>
      </c>
      <c r="H26" s="231">
        <v>2</v>
      </c>
      <c r="I26" s="232">
        <v>2</v>
      </c>
      <c r="J26" s="233"/>
    </row>
    <row r="27" spans="1:16" ht="22.5" customHeight="1">
      <c r="A27" s="206"/>
      <c r="B27" s="206"/>
      <c r="C27" s="206"/>
      <c r="D27" s="211" t="s">
        <v>242</v>
      </c>
      <c r="E27" s="212"/>
      <c r="F27" s="230">
        <v>227</v>
      </c>
      <c r="G27" s="231">
        <v>146</v>
      </c>
      <c r="H27" s="231">
        <v>81</v>
      </c>
      <c r="I27" s="232">
        <v>81</v>
      </c>
      <c r="J27" s="233"/>
    </row>
    <row r="28" spans="1:16" ht="22.5" customHeight="1">
      <c r="A28" s="206"/>
      <c r="B28" s="206"/>
      <c r="C28" s="206"/>
      <c r="D28" s="211" t="s">
        <v>243</v>
      </c>
      <c r="E28" s="212"/>
      <c r="F28" s="230">
        <v>31</v>
      </c>
      <c r="G28" s="231">
        <v>15</v>
      </c>
      <c r="H28" s="231">
        <v>16</v>
      </c>
      <c r="I28" s="232">
        <v>16</v>
      </c>
      <c r="J28" s="233"/>
    </row>
    <row r="29" spans="1:16" ht="22.5" customHeight="1">
      <c r="A29" s="206"/>
      <c r="B29" s="206"/>
      <c r="C29" s="206"/>
      <c r="D29" s="211" t="s">
        <v>244</v>
      </c>
      <c r="E29" s="212"/>
      <c r="F29" s="230">
        <v>46</v>
      </c>
      <c r="G29" s="231">
        <v>40</v>
      </c>
      <c r="H29" s="231">
        <v>6</v>
      </c>
      <c r="I29" s="232">
        <v>6</v>
      </c>
      <c r="J29" s="233"/>
    </row>
    <row r="30" spans="1:16" ht="22.5" customHeight="1">
      <c r="A30" s="206"/>
      <c r="B30" s="206"/>
      <c r="C30" s="206"/>
      <c r="D30" s="211" t="s">
        <v>215</v>
      </c>
      <c r="E30" s="212"/>
      <c r="F30" s="230">
        <f>F10-SUM(F11:F29)</f>
        <v>66</v>
      </c>
      <c r="G30" s="231">
        <f t="shared" ref="G30:I30" si="0">G10-SUM(G11:G29)</f>
        <v>65</v>
      </c>
      <c r="H30" s="231">
        <f t="shared" si="0"/>
        <v>1</v>
      </c>
      <c r="I30" s="232">
        <f t="shared" si="0"/>
        <v>1</v>
      </c>
      <c r="J30" s="233"/>
    </row>
    <row r="31" spans="1:16" ht="22.5" customHeight="1">
      <c r="A31" s="216"/>
      <c r="B31" s="216"/>
      <c r="C31" s="674" t="s">
        <v>216</v>
      </c>
      <c r="D31" s="674"/>
      <c r="E31" s="217"/>
      <c r="F31" s="234">
        <v>45</v>
      </c>
      <c r="G31" s="235">
        <v>28</v>
      </c>
      <c r="H31" s="235">
        <v>17</v>
      </c>
      <c r="I31" s="236">
        <v>17</v>
      </c>
      <c r="J31" s="233"/>
    </row>
    <row r="32" spans="1:16">
      <c r="A32" s="190"/>
      <c r="B32" s="190"/>
      <c r="C32" s="190"/>
      <c r="D32" s="221"/>
      <c r="E32" s="190"/>
      <c r="F32" s="190" t="s">
        <v>245</v>
      </c>
      <c r="I32" s="190"/>
    </row>
  </sheetData>
  <mergeCells count="7">
    <mergeCell ref="C31:D31"/>
    <mergeCell ref="A1:I1"/>
    <mergeCell ref="B6:D6"/>
    <mergeCell ref="C7:D7"/>
    <mergeCell ref="C8:D8"/>
    <mergeCell ref="B9:D9"/>
    <mergeCell ref="C10:D10"/>
  </mergeCells>
  <phoneticPr fontId="4"/>
  <printOptions horizont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N42"/>
  <sheetViews>
    <sheetView showGridLines="0" view="pageBreakPreview" topLeftCell="A28" zoomScaleSheetLayoutView="100" workbookViewId="0"/>
  </sheetViews>
  <sheetFormatPr defaultColWidth="10" defaultRowHeight="12"/>
  <cols>
    <col min="1" max="1" width="9.125" style="126" customWidth="1"/>
    <col min="2" max="4" width="8.5" style="126" bestFit="1" customWidth="1"/>
    <col min="5" max="5" width="8.875" style="126" customWidth="1"/>
    <col min="6" max="6" width="8.5" style="126" bestFit="1" customWidth="1"/>
    <col min="7" max="9" width="7.875" style="126" customWidth="1"/>
    <col min="10" max="12" width="6.375" style="126" customWidth="1"/>
    <col min="13" max="16384" width="10" style="126"/>
  </cols>
  <sheetData>
    <row r="3" spans="1:14" ht="17.25">
      <c r="A3" s="3" t="s">
        <v>246</v>
      </c>
    </row>
    <row r="4" spans="1:14" ht="17.25">
      <c r="A4" s="620" t="s">
        <v>247</v>
      </c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</row>
    <row r="5" spans="1:14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14">
      <c r="A6" s="126" t="s">
        <v>248</v>
      </c>
      <c r="J6" s="128"/>
      <c r="K6" s="128"/>
      <c r="L6" s="128" t="s">
        <v>91</v>
      </c>
    </row>
    <row r="7" spans="1:14" ht="28.5" customHeight="1">
      <c r="A7" s="237" t="s">
        <v>249</v>
      </c>
      <c r="B7" s="672" t="s">
        <v>250</v>
      </c>
      <c r="C7" s="238" t="s">
        <v>251</v>
      </c>
      <c r="D7" s="195"/>
      <c r="E7" s="239"/>
      <c r="F7" s="195" t="s">
        <v>252</v>
      </c>
      <c r="G7" s="195"/>
      <c r="H7" s="195"/>
      <c r="I7" s="239"/>
      <c r="J7" s="672" t="s">
        <v>253</v>
      </c>
      <c r="K7" s="672" t="s">
        <v>254</v>
      </c>
      <c r="L7" s="672" t="s">
        <v>255</v>
      </c>
    </row>
    <row r="8" spans="1:14" ht="33.75" customHeight="1">
      <c r="A8" s="240" t="s">
        <v>93</v>
      </c>
      <c r="B8" s="598"/>
      <c r="C8" s="147" t="s">
        <v>256</v>
      </c>
      <c r="D8" s="147" t="s">
        <v>175</v>
      </c>
      <c r="E8" s="147" t="s">
        <v>257</v>
      </c>
      <c r="F8" s="147" t="s">
        <v>256</v>
      </c>
      <c r="G8" s="147" t="s">
        <v>258</v>
      </c>
      <c r="H8" s="147" t="s">
        <v>259</v>
      </c>
      <c r="I8" s="147" t="s">
        <v>260</v>
      </c>
      <c r="J8" s="673"/>
      <c r="K8" s="673"/>
      <c r="L8" s="673"/>
      <c r="M8" s="131"/>
      <c r="N8" s="131"/>
    </row>
    <row r="9" spans="1:14" ht="28.5" hidden="1" customHeight="1">
      <c r="A9" s="171" t="s">
        <v>131</v>
      </c>
      <c r="B9" s="146">
        <f>B21+B33</f>
        <v>18305</v>
      </c>
      <c r="C9" s="241">
        <f>D9+E9</f>
        <v>10323</v>
      </c>
      <c r="D9" s="146">
        <f t="shared" ref="D9:E9" si="0">D21+D33</f>
        <v>9350</v>
      </c>
      <c r="E9" s="242">
        <f t="shared" si="0"/>
        <v>973</v>
      </c>
      <c r="F9" s="146">
        <f>G9+H9+I9</f>
        <v>7978</v>
      </c>
      <c r="G9" s="146">
        <f t="shared" ref="G9:I9" si="1">G21+G33</f>
        <v>4204</v>
      </c>
      <c r="H9" s="146">
        <f t="shared" si="1"/>
        <v>1981</v>
      </c>
      <c r="I9" s="146">
        <f t="shared" si="1"/>
        <v>1793</v>
      </c>
      <c r="J9" s="243">
        <f t="shared" ref="J9" si="2">C9/B9*100</f>
        <v>56.394427751980338</v>
      </c>
      <c r="K9" s="243">
        <f t="shared" ref="K9:L9" si="3">D9/B9*100</f>
        <v>51.078940180278607</v>
      </c>
      <c r="L9" s="244">
        <f t="shared" si="3"/>
        <v>9.4255545868449104</v>
      </c>
    </row>
    <row r="10" spans="1:14" ht="28.5" customHeight="1">
      <c r="A10" s="167" t="s">
        <v>261</v>
      </c>
      <c r="B10" s="245">
        <v>22957</v>
      </c>
      <c r="C10" s="245">
        <v>13816</v>
      </c>
      <c r="D10" s="246">
        <v>12711</v>
      </c>
      <c r="E10" s="247">
        <v>1105</v>
      </c>
      <c r="F10" s="246">
        <v>9131</v>
      </c>
      <c r="G10" s="246">
        <v>4417</v>
      </c>
      <c r="H10" s="246">
        <v>2551</v>
      </c>
      <c r="I10" s="246">
        <v>2163</v>
      </c>
      <c r="J10" s="248">
        <v>60.182079540009582</v>
      </c>
      <c r="K10" s="248">
        <v>55.368732848368687</v>
      </c>
      <c r="L10" s="248">
        <v>7.9979733642154018</v>
      </c>
    </row>
    <row r="11" spans="1:14" ht="28.5" customHeight="1">
      <c r="A11" s="171">
        <v>7</v>
      </c>
      <c r="B11" s="241">
        <v>25305</v>
      </c>
      <c r="C11" s="241">
        <v>15433</v>
      </c>
      <c r="D11" s="146">
        <v>13638</v>
      </c>
      <c r="E11" s="242">
        <v>1795</v>
      </c>
      <c r="F11" s="146">
        <v>9863</v>
      </c>
      <c r="G11" s="146">
        <v>4623</v>
      </c>
      <c r="H11" s="146">
        <v>2556</v>
      </c>
      <c r="I11" s="146">
        <v>2684</v>
      </c>
      <c r="J11" s="243">
        <v>60.987947046038336</v>
      </c>
      <c r="K11" s="243">
        <v>53.894487255483106</v>
      </c>
      <c r="L11" s="243">
        <v>11.630920754227953</v>
      </c>
    </row>
    <row r="12" spans="1:14" ht="28.5" customHeight="1">
      <c r="A12" s="171">
        <v>12</v>
      </c>
      <c r="B12" s="241">
        <v>27914</v>
      </c>
      <c r="C12" s="241">
        <v>16496</v>
      </c>
      <c r="D12" s="146">
        <v>14863</v>
      </c>
      <c r="E12" s="242">
        <v>1633</v>
      </c>
      <c r="F12" s="146">
        <v>11211</v>
      </c>
      <c r="G12" s="146">
        <v>5231</v>
      </c>
      <c r="H12" s="146">
        <v>2433</v>
      </c>
      <c r="I12" s="146">
        <v>3547</v>
      </c>
      <c r="J12" s="243">
        <v>59.095794225120017</v>
      </c>
      <c r="K12" s="243">
        <v>53.245683169735614</v>
      </c>
      <c r="L12" s="243">
        <v>9.8993695441319112</v>
      </c>
    </row>
    <row r="13" spans="1:14" ht="28.5" customHeight="1">
      <c r="A13" s="171">
        <v>17</v>
      </c>
      <c r="B13" s="241">
        <v>29622</v>
      </c>
      <c r="C13" s="241">
        <v>17072</v>
      </c>
      <c r="D13" s="146">
        <v>14956</v>
      </c>
      <c r="E13" s="242">
        <v>2116</v>
      </c>
      <c r="F13" s="146">
        <v>11750</v>
      </c>
      <c r="G13" s="146">
        <v>4825</v>
      </c>
      <c r="H13" s="146">
        <v>2462</v>
      </c>
      <c r="I13" s="146">
        <v>4463</v>
      </c>
      <c r="J13" s="243">
        <v>57.632840456417526</v>
      </c>
      <c r="K13" s="243">
        <v>50.489501046519479</v>
      </c>
      <c r="L13" s="243">
        <v>12.39456419868791</v>
      </c>
    </row>
    <row r="14" spans="1:14" ht="28.5" customHeight="1">
      <c r="A14" s="171">
        <v>22</v>
      </c>
      <c r="B14" s="241">
        <v>30979</v>
      </c>
      <c r="C14" s="241">
        <v>17488</v>
      </c>
      <c r="D14" s="146">
        <v>15623</v>
      </c>
      <c r="E14" s="242">
        <v>1865</v>
      </c>
      <c r="F14" s="146">
        <v>11181</v>
      </c>
      <c r="G14" s="146">
        <v>4535</v>
      </c>
      <c r="H14" s="146">
        <v>2473</v>
      </c>
      <c r="I14" s="146">
        <v>4173</v>
      </c>
      <c r="J14" s="243">
        <v>56.451144323574034</v>
      </c>
      <c r="K14" s="243">
        <v>50.430937086413373</v>
      </c>
      <c r="L14" s="243">
        <v>10.664455626715462</v>
      </c>
    </row>
    <row r="15" spans="1:14" ht="28.5" customHeight="1">
      <c r="A15" s="171">
        <v>27</v>
      </c>
      <c r="B15" s="241">
        <v>32113</v>
      </c>
      <c r="C15" s="241">
        <v>17161</v>
      </c>
      <c r="D15" s="146">
        <v>16034</v>
      </c>
      <c r="E15" s="242">
        <v>1127</v>
      </c>
      <c r="F15" s="146">
        <v>11154</v>
      </c>
      <c r="G15" s="146">
        <v>3747</v>
      </c>
      <c r="H15" s="146">
        <v>2102</v>
      </c>
      <c r="I15" s="146">
        <v>5305</v>
      </c>
      <c r="J15" s="243">
        <v>53.439417058512127</v>
      </c>
      <c r="K15" s="243">
        <v>49.929934917323202</v>
      </c>
      <c r="L15" s="243">
        <v>6.5672163626828279</v>
      </c>
    </row>
    <row r="16" spans="1:14" ht="28.5" customHeight="1">
      <c r="A16" s="179" t="s">
        <v>25</v>
      </c>
      <c r="B16" s="249">
        <v>34000</v>
      </c>
      <c r="C16" s="249">
        <v>16316</v>
      </c>
      <c r="D16" s="250">
        <v>15401</v>
      </c>
      <c r="E16" s="251">
        <v>915</v>
      </c>
      <c r="F16" s="250">
        <v>9778</v>
      </c>
      <c r="G16" s="250">
        <v>3281</v>
      </c>
      <c r="H16" s="250">
        <v>1738</v>
      </c>
      <c r="I16" s="250">
        <v>4759</v>
      </c>
      <c r="J16" s="252">
        <f>C16/B16*100</f>
        <v>47.988235294117651</v>
      </c>
      <c r="K16" s="253">
        <f>D16/B16*100</f>
        <v>45.297058823529412</v>
      </c>
      <c r="L16" s="253">
        <f>E16/C16*100</f>
        <v>5.6079921549399367</v>
      </c>
    </row>
    <row r="17" spans="1:14" s="190" customFormat="1" ht="16.5" customHeight="1">
      <c r="B17" s="254"/>
      <c r="C17" s="254"/>
      <c r="D17" s="254"/>
      <c r="E17" s="255"/>
      <c r="F17" s="254"/>
      <c r="G17" s="254"/>
      <c r="H17" s="254"/>
      <c r="I17" s="254"/>
      <c r="J17" s="256"/>
      <c r="K17" s="256"/>
      <c r="L17" s="256"/>
    </row>
    <row r="18" spans="1:14">
      <c r="A18" s="126" t="s">
        <v>262</v>
      </c>
    </row>
    <row r="19" spans="1:14" ht="28.5" customHeight="1">
      <c r="A19" s="237" t="s">
        <v>249</v>
      </c>
      <c r="B19" s="672" t="s">
        <v>250</v>
      </c>
      <c r="C19" s="238" t="s">
        <v>251</v>
      </c>
      <c r="D19" s="195"/>
      <c r="E19" s="239"/>
      <c r="F19" s="195" t="s">
        <v>252</v>
      </c>
      <c r="G19" s="195"/>
      <c r="H19" s="195"/>
      <c r="I19" s="239"/>
      <c r="J19" s="672" t="s">
        <v>253</v>
      </c>
      <c r="K19" s="672" t="s">
        <v>263</v>
      </c>
      <c r="L19" s="672" t="s">
        <v>255</v>
      </c>
    </row>
    <row r="20" spans="1:14" ht="33.75" customHeight="1">
      <c r="A20" s="240" t="s">
        <v>93</v>
      </c>
      <c r="B20" s="598"/>
      <c r="C20" s="147" t="s">
        <v>256</v>
      </c>
      <c r="D20" s="147" t="s">
        <v>175</v>
      </c>
      <c r="E20" s="147" t="s">
        <v>257</v>
      </c>
      <c r="F20" s="147" t="s">
        <v>256</v>
      </c>
      <c r="G20" s="147" t="s">
        <v>258</v>
      </c>
      <c r="H20" s="147" t="s">
        <v>259</v>
      </c>
      <c r="I20" s="147" t="s">
        <v>260</v>
      </c>
      <c r="J20" s="673"/>
      <c r="K20" s="673"/>
      <c r="L20" s="673"/>
      <c r="M20" s="131"/>
      <c r="N20" s="131"/>
    </row>
    <row r="21" spans="1:14" ht="28.5" hidden="1" customHeight="1">
      <c r="A21" s="171" t="s">
        <v>131</v>
      </c>
      <c r="B21" s="257">
        <v>8811</v>
      </c>
      <c r="C21" s="146">
        <f>D21+E21</f>
        <v>7110</v>
      </c>
      <c r="D21" s="146">
        <v>6433</v>
      </c>
      <c r="E21" s="146">
        <v>677</v>
      </c>
      <c r="F21" s="241">
        <f>G21+H21+I21</f>
        <v>1697</v>
      </c>
      <c r="G21" s="146">
        <v>13</v>
      </c>
      <c r="H21" s="146">
        <v>977</v>
      </c>
      <c r="I21" s="242">
        <v>707</v>
      </c>
      <c r="J21" s="256">
        <f t="shared" ref="J21" si="4">C21/B21*100</f>
        <v>80.694586312563843</v>
      </c>
      <c r="K21" s="243">
        <f t="shared" ref="K21:L21" si="5">D21/B21*100</f>
        <v>73.011008966065148</v>
      </c>
      <c r="L21" s="244">
        <f t="shared" si="5"/>
        <v>9.5218002812939524</v>
      </c>
    </row>
    <row r="22" spans="1:14" ht="28.5" customHeight="1">
      <c r="A22" s="167" t="s">
        <v>264</v>
      </c>
      <c r="B22" s="258">
        <v>11228</v>
      </c>
      <c r="C22" s="245">
        <v>8826</v>
      </c>
      <c r="D22" s="246">
        <v>7986</v>
      </c>
      <c r="E22" s="247">
        <v>840</v>
      </c>
      <c r="F22" s="245">
        <v>2395</v>
      </c>
      <c r="G22" s="246">
        <v>52</v>
      </c>
      <c r="H22" s="246">
        <v>1288</v>
      </c>
      <c r="I22" s="247">
        <v>1055</v>
      </c>
      <c r="J22" s="248">
        <v>78.607053794086212</v>
      </c>
      <c r="K22" s="248">
        <v>71.125757035981479</v>
      </c>
      <c r="L22" s="248">
        <v>9.5173351461590752</v>
      </c>
    </row>
    <row r="23" spans="1:14" ht="28.5" customHeight="1">
      <c r="A23" s="171">
        <v>7</v>
      </c>
      <c r="B23" s="257">
        <v>12357</v>
      </c>
      <c r="C23" s="241">
        <v>9723</v>
      </c>
      <c r="D23" s="146">
        <v>8394</v>
      </c>
      <c r="E23" s="242">
        <v>1329</v>
      </c>
      <c r="F23" s="241">
        <v>2630</v>
      </c>
      <c r="G23" s="146">
        <v>70</v>
      </c>
      <c r="H23" s="146">
        <v>1234</v>
      </c>
      <c r="I23" s="242">
        <v>1326</v>
      </c>
      <c r="J23" s="243">
        <v>78.684146637533388</v>
      </c>
      <c r="K23" s="243">
        <v>67.929109007040552</v>
      </c>
      <c r="L23" s="243">
        <v>13.6686207960506</v>
      </c>
    </row>
    <row r="24" spans="1:14" ht="28.5" customHeight="1">
      <c r="A24" s="171">
        <v>12</v>
      </c>
      <c r="B24" s="257">
        <v>13654</v>
      </c>
      <c r="C24" s="241">
        <v>9948</v>
      </c>
      <c r="D24" s="146">
        <v>8834</v>
      </c>
      <c r="E24" s="242">
        <v>1114</v>
      </c>
      <c r="F24" s="241">
        <v>3576</v>
      </c>
      <c r="G24" s="146">
        <v>142</v>
      </c>
      <c r="H24" s="146">
        <v>1193</v>
      </c>
      <c r="I24" s="242">
        <v>2241</v>
      </c>
      <c r="J24" s="243">
        <v>72.8577706166691</v>
      </c>
      <c r="K24" s="243">
        <v>64.698989307162734</v>
      </c>
      <c r="L24" s="243">
        <v>11.198230800160838</v>
      </c>
    </row>
    <row r="25" spans="1:14" ht="28.5" customHeight="1">
      <c r="A25" s="171">
        <v>17</v>
      </c>
      <c r="B25" s="257">
        <v>14520</v>
      </c>
      <c r="C25" s="241">
        <v>10099</v>
      </c>
      <c r="D25" s="146">
        <v>8623</v>
      </c>
      <c r="E25" s="242">
        <v>1476</v>
      </c>
      <c r="F25" s="241">
        <v>3903</v>
      </c>
      <c r="G25" s="146">
        <v>209</v>
      </c>
      <c r="H25" s="146">
        <v>1286</v>
      </c>
      <c r="I25" s="242">
        <v>2408</v>
      </c>
      <c r="J25" s="243">
        <v>69.552341597796143</v>
      </c>
      <c r="K25" s="243">
        <v>59.387052341597801</v>
      </c>
      <c r="L25" s="243">
        <v>14.615308446380828</v>
      </c>
    </row>
    <row r="26" spans="1:14" ht="28.5" customHeight="1">
      <c r="A26" s="171">
        <v>22</v>
      </c>
      <c r="B26" s="257">
        <v>15156</v>
      </c>
      <c r="C26" s="241">
        <v>10108</v>
      </c>
      <c r="D26" s="146">
        <v>8764</v>
      </c>
      <c r="E26" s="242">
        <v>1344</v>
      </c>
      <c r="F26" s="241">
        <v>3944</v>
      </c>
      <c r="G26" s="146">
        <v>396</v>
      </c>
      <c r="H26" s="146">
        <v>1276</v>
      </c>
      <c r="I26" s="242">
        <v>2272</v>
      </c>
      <c r="J26" s="243">
        <v>66.69305885457905</v>
      </c>
      <c r="K26" s="243">
        <v>57.82528371602006</v>
      </c>
      <c r="L26" s="243">
        <v>13.29639889196676</v>
      </c>
    </row>
    <row r="27" spans="1:14" ht="28.5" customHeight="1">
      <c r="A27" s="171">
        <v>27</v>
      </c>
      <c r="B27" s="257">
        <v>15701</v>
      </c>
      <c r="C27" s="241">
        <v>9542</v>
      </c>
      <c r="D27" s="146">
        <v>8790</v>
      </c>
      <c r="E27" s="242">
        <v>752</v>
      </c>
      <c r="F27" s="241">
        <v>4300</v>
      </c>
      <c r="G27" s="146">
        <v>320</v>
      </c>
      <c r="H27" s="146">
        <v>1084</v>
      </c>
      <c r="I27" s="242">
        <v>2886</v>
      </c>
      <c r="J27" s="243">
        <v>60.773199159289213</v>
      </c>
      <c r="K27" s="243">
        <v>55.983695306031464</v>
      </c>
      <c r="L27" s="243">
        <v>7.8809473904841747</v>
      </c>
    </row>
    <row r="28" spans="1:14" ht="28.5" customHeight="1">
      <c r="A28" s="179" t="s">
        <v>25</v>
      </c>
      <c r="B28" s="259">
        <v>16589</v>
      </c>
      <c r="C28" s="249">
        <v>8823</v>
      </c>
      <c r="D28" s="250">
        <v>8215</v>
      </c>
      <c r="E28" s="251">
        <v>608</v>
      </c>
      <c r="F28" s="249">
        <v>3810</v>
      </c>
      <c r="G28" s="250">
        <v>391</v>
      </c>
      <c r="H28" s="250">
        <v>884</v>
      </c>
      <c r="I28" s="251">
        <v>2535</v>
      </c>
      <c r="J28" s="252">
        <f>C28/B28*100</f>
        <v>53.185846042558325</v>
      </c>
      <c r="K28" s="253">
        <f>D28/B28*100</f>
        <v>49.52076677316294</v>
      </c>
      <c r="L28" s="253">
        <f>E28/C28*100</f>
        <v>6.8910801314745553</v>
      </c>
    </row>
    <row r="29" spans="1:14" ht="21" customHeight="1"/>
    <row r="30" spans="1:14">
      <c r="A30" s="126" t="s">
        <v>265</v>
      </c>
    </row>
    <row r="31" spans="1:14" ht="28.5" customHeight="1">
      <c r="A31" s="237" t="s">
        <v>249</v>
      </c>
      <c r="B31" s="672" t="s">
        <v>250</v>
      </c>
      <c r="C31" s="238" t="s">
        <v>251</v>
      </c>
      <c r="D31" s="195"/>
      <c r="E31" s="239"/>
      <c r="F31" s="195" t="s">
        <v>252</v>
      </c>
      <c r="G31" s="195"/>
      <c r="H31" s="195"/>
      <c r="I31" s="239"/>
      <c r="J31" s="672" t="s">
        <v>266</v>
      </c>
      <c r="K31" s="672" t="s">
        <v>254</v>
      </c>
      <c r="L31" s="672" t="s">
        <v>255</v>
      </c>
    </row>
    <row r="32" spans="1:14" ht="33.75" customHeight="1">
      <c r="A32" s="240" t="s">
        <v>93</v>
      </c>
      <c r="B32" s="598"/>
      <c r="C32" s="147" t="s">
        <v>256</v>
      </c>
      <c r="D32" s="147" t="s">
        <v>175</v>
      </c>
      <c r="E32" s="147" t="s">
        <v>257</v>
      </c>
      <c r="F32" s="147" t="s">
        <v>256</v>
      </c>
      <c r="G32" s="147" t="s">
        <v>258</v>
      </c>
      <c r="H32" s="147" t="s">
        <v>259</v>
      </c>
      <c r="I32" s="147" t="s">
        <v>260</v>
      </c>
      <c r="J32" s="673"/>
      <c r="K32" s="673"/>
      <c r="L32" s="673"/>
      <c r="M32" s="131"/>
      <c r="N32" s="131"/>
    </row>
    <row r="33" spans="1:12" ht="28.5" hidden="1" customHeight="1">
      <c r="A33" s="171" t="s">
        <v>131</v>
      </c>
      <c r="B33" s="257">
        <v>9494</v>
      </c>
      <c r="C33" s="146">
        <f>D33+E33</f>
        <v>3213</v>
      </c>
      <c r="D33" s="146">
        <v>2917</v>
      </c>
      <c r="E33" s="146">
        <v>296</v>
      </c>
      <c r="F33" s="241">
        <f>G33+H33+I33</f>
        <v>6281</v>
      </c>
      <c r="G33" s="146">
        <v>4191</v>
      </c>
      <c r="H33" s="146">
        <v>1004</v>
      </c>
      <c r="I33" s="242">
        <v>1086</v>
      </c>
      <c r="J33" s="256">
        <f t="shared" ref="J33" si="6">C33/B33*100</f>
        <v>33.842426795871077</v>
      </c>
      <c r="K33" s="243">
        <f t="shared" ref="K33:L33" si="7">D33/B33*100</f>
        <v>30.724668211501999</v>
      </c>
      <c r="L33" s="244">
        <f t="shared" si="7"/>
        <v>9.2125739184562718</v>
      </c>
    </row>
    <row r="34" spans="1:12" ht="28.5" customHeight="1">
      <c r="A34" s="167" t="s">
        <v>261</v>
      </c>
      <c r="B34" s="258">
        <v>11729</v>
      </c>
      <c r="C34" s="245">
        <v>4990</v>
      </c>
      <c r="D34" s="246">
        <v>4725</v>
      </c>
      <c r="E34" s="247">
        <v>265</v>
      </c>
      <c r="F34" s="245">
        <v>6736</v>
      </c>
      <c r="G34" s="246">
        <v>4365</v>
      </c>
      <c r="H34" s="246">
        <v>1263</v>
      </c>
      <c r="I34" s="247">
        <v>1108</v>
      </c>
      <c r="J34" s="248">
        <v>42.544121408474723</v>
      </c>
      <c r="K34" s="248">
        <v>40.28476425952767</v>
      </c>
      <c r="L34" s="248">
        <v>5.3106212424849701</v>
      </c>
    </row>
    <row r="35" spans="1:12" ht="28.5" customHeight="1">
      <c r="A35" s="171">
        <v>7</v>
      </c>
      <c r="B35" s="257">
        <v>12948</v>
      </c>
      <c r="C35" s="241">
        <v>5710</v>
      </c>
      <c r="D35" s="146">
        <v>5244</v>
      </c>
      <c r="E35" s="242">
        <v>466</v>
      </c>
      <c r="F35" s="241">
        <v>7233</v>
      </c>
      <c r="G35" s="146">
        <v>4553</v>
      </c>
      <c r="H35" s="146">
        <v>1322</v>
      </c>
      <c r="I35" s="242">
        <v>1358</v>
      </c>
      <c r="J35" s="243">
        <v>44.099474822366389</v>
      </c>
      <c r="K35" s="243">
        <v>40.500463392029658</v>
      </c>
      <c r="L35" s="243">
        <v>8.1611208406304723</v>
      </c>
    </row>
    <row r="36" spans="1:12" ht="28.5" customHeight="1">
      <c r="A36" s="171">
        <v>12</v>
      </c>
      <c r="B36" s="257">
        <v>14260</v>
      </c>
      <c r="C36" s="241">
        <v>6548</v>
      </c>
      <c r="D36" s="146">
        <v>6029</v>
      </c>
      <c r="E36" s="242">
        <v>519</v>
      </c>
      <c r="F36" s="241">
        <v>7635</v>
      </c>
      <c r="G36" s="146">
        <v>5089</v>
      </c>
      <c r="H36" s="146">
        <v>1240</v>
      </c>
      <c r="I36" s="242">
        <v>1306</v>
      </c>
      <c r="J36" s="243">
        <v>45.918653576437592</v>
      </c>
      <c r="K36" s="243">
        <v>42.279102384291726</v>
      </c>
      <c r="L36" s="243">
        <v>7.9260843005497863</v>
      </c>
    </row>
    <row r="37" spans="1:12" ht="28.5" customHeight="1">
      <c r="A37" s="171">
        <v>17</v>
      </c>
      <c r="B37" s="257">
        <v>15102</v>
      </c>
      <c r="C37" s="241">
        <v>6973</v>
      </c>
      <c r="D37" s="146">
        <v>6333</v>
      </c>
      <c r="E37" s="242">
        <v>640</v>
      </c>
      <c r="F37" s="241">
        <v>7847</v>
      </c>
      <c r="G37" s="146">
        <v>4616</v>
      </c>
      <c r="H37" s="146">
        <v>1176</v>
      </c>
      <c r="I37" s="242">
        <v>2055</v>
      </c>
      <c r="J37" s="243">
        <v>46.172692358627998</v>
      </c>
      <c r="K37" s="243">
        <v>41.934843067143426</v>
      </c>
      <c r="L37" s="243">
        <v>9.1782589989961281</v>
      </c>
    </row>
    <row r="38" spans="1:12" ht="28.5" customHeight="1">
      <c r="A38" s="171">
        <v>22</v>
      </c>
      <c r="B38" s="257">
        <v>15823</v>
      </c>
      <c r="C38" s="241">
        <v>7380</v>
      </c>
      <c r="D38" s="146">
        <v>6859</v>
      </c>
      <c r="E38" s="242">
        <v>521</v>
      </c>
      <c r="F38" s="241">
        <v>7237</v>
      </c>
      <c r="G38" s="146">
        <v>4139</v>
      </c>
      <c r="H38" s="146">
        <v>1197</v>
      </c>
      <c r="I38" s="242">
        <v>1901</v>
      </c>
      <c r="J38" s="243">
        <v>46.640965682866714</v>
      </c>
      <c r="K38" s="243">
        <v>43.348290463249697</v>
      </c>
      <c r="L38" s="243">
        <v>7.0596205962059617</v>
      </c>
    </row>
    <row r="39" spans="1:12" ht="28.5" customHeight="1">
      <c r="A39" s="171">
        <v>27</v>
      </c>
      <c r="B39" s="257">
        <v>16412</v>
      </c>
      <c r="C39" s="241">
        <v>7619</v>
      </c>
      <c r="D39" s="146">
        <v>7244</v>
      </c>
      <c r="E39" s="242">
        <v>375</v>
      </c>
      <c r="F39" s="241">
        <v>6854</v>
      </c>
      <c r="G39" s="146">
        <v>3427</v>
      </c>
      <c r="H39" s="146">
        <v>1008</v>
      </c>
      <c r="I39" s="242">
        <v>2419</v>
      </c>
      <c r="J39" s="243">
        <v>46.423348769193275</v>
      </c>
      <c r="K39" s="243">
        <v>44.138435291250303</v>
      </c>
      <c r="L39" s="243">
        <v>4.9219057619110123</v>
      </c>
    </row>
    <row r="40" spans="1:12" ht="28.5" customHeight="1">
      <c r="A40" s="179" t="s">
        <v>25</v>
      </c>
      <c r="B40" s="259">
        <v>17411</v>
      </c>
      <c r="C40" s="249">
        <v>7493</v>
      </c>
      <c r="D40" s="250">
        <v>7186</v>
      </c>
      <c r="E40" s="251">
        <v>307</v>
      </c>
      <c r="F40" s="249">
        <v>5968</v>
      </c>
      <c r="G40" s="250">
        <v>2890</v>
      </c>
      <c r="H40" s="250">
        <v>854</v>
      </c>
      <c r="I40" s="251">
        <v>2224</v>
      </c>
      <c r="J40" s="252">
        <f>C40/B40*100</f>
        <v>43.036011716730805</v>
      </c>
      <c r="K40" s="253">
        <f>D40/B40*100</f>
        <v>41.272758600884494</v>
      </c>
      <c r="L40" s="253">
        <f>E40/C40*100</f>
        <v>4.0971573468570668</v>
      </c>
    </row>
    <row r="41" spans="1:12">
      <c r="A41" s="126" t="s">
        <v>267</v>
      </c>
      <c r="J41" s="260"/>
      <c r="K41" s="260"/>
      <c r="L41" s="260" t="s">
        <v>120</v>
      </c>
    </row>
    <row r="42" spans="1:12">
      <c r="J42" s="128"/>
      <c r="K42" s="128"/>
    </row>
  </sheetData>
  <mergeCells count="13">
    <mergeCell ref="B31:B32"/>
    <mergeCell ref="J31:J32"/>
    <mergeCell ref="K31:K32"/>
    <mergeCell ref="L31:L32"/>
    <mergeCell ref="A4:L4"/>
    <mergeCell ref="B7:B8"/>
    <mergeCell ref="J7:J8"/>
    <mergeCell ref="K7:K8"/>
    <mergeCell ref="L7:L8"/>
    <mergeCell ref="B19:B20"/>
    <mergeCell ref="J19:J20"/>
    <mergeCell ref="K19:K20"/>
    <mergeCell ref="L19:L20"/>
  </mergeCells>
  <phoneticPr fontId="4"/>
  <printOptions horizontalCentered="1" verticalCentered="1"/>
  <pageMargins left="0.19685039370078741" right="0.19685039370078741" top="0.19685039370078741" bottom="0.19685039370078741" header="0" footer="0"/>
  <pageSetup paperSize="9" scale="91" orientation="portrait" verticalDpi="4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48"/>
  <sheetViews>
    <sheetView showGridLines="0" view="pageBreakPreview" topLeftCell="A22" zoomScaleSheetLayoutView="100" workbookViewId="0"/>
  </sheetViews>
  <sheetFormatPr defaultColWidth="10" defaultRowHeight="12"/>
  <cols>
    <col min="1" max="1" width="10.625" style="126" customWidth="1"/>
    <col min="2" max="2" width="9.25" style="126" customWidth="1"/>
    <col min="3" max="3" width="8.75" style="126" bestFit="1" customWidth="1"/>
    <col min="4" max="4" width="7.25" style="126" customWidth="1"/>
    <col min="5" max="5" width="8.125" style="126" customWidth="1"/>
    <col min="6" max="7" width="4.5" style="126" customWidth="1"/>
    <col min="8" max="8" width="8.125" style="126" customWidth="1"/>
    <col min="9" max="9" width="7" style="126" customWidth="1"/>
    <col min="10" max="10" width="7.625" style="126" customWidth="1"/>
    <col min="11" max="11" width="7.125" style="126" customWidth="1"/>
    <col min="12" max="12" width="8.125" style="126" customWidth="1"/>
    <col min="13" max="13" width="8.625" style="126" customWidth="1"/>
    <col min="14" max="14" width="7.375" style="126" customWidth="1"/>
    <col min="15" max="15" width="10.875" style="126" customWidth="1"/>
    <col min="16" max="16" width="8.125" style="126" customWidth="1"/>
    <col min="17" max="17" width="6.5" style="126" customWidth="1"/>
    <col min="18" max="18" width="7.25" style="126" customWidth="1"/>
    <col min="19" max="20" width="8.125" style="126" customWidth="1"/>
    <col min="21" max="21" width="9.125" style="126" customWidth="1"/>
    <col min="22" max="22" width="8.125" style="126" customWidth="1"/>
    <col min="23" max="23" width="8.75" style="126" customWidth="1"/>
    <col min="24" max="24" width="9.75" style="126" customWidth="1"/>
    <col min="25" max="25" width="11.625" style="126" customWidth="1"/>
    <col min="26" max="26" width="10.375" style="126" customWidth="1"/>
    <col min="27" max="27" width="6.125" style="126" customWidth="1"/>
    <col min="28" max="28" width="7.5" style="126" customWidth="1"/>
    <col min="29" max="29" width="5.625" style="126" customWidth="1"/>
    <col min="30" max="16384" width="10" style="126"/>
  </cols>
  <sheetData>
    <row r="1" spans="2:28" ht="17.25">
      <c r="B1" s="620" t="s">
        <v>268</v>
      </c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</row>
    <row r="2" spans="2:28" ht="9.75" customHeight="1"/>
    <row r="3" spans="2:28">
      <c r="B3" s="126" t="s">
        <v>248</v>
      </c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91</v>
      </c>
    </row>
    <row r="4" spans="2:28" ht="15" customHeight="1">
      <c r="B4" s="261" t="s">
        <v>269</v>
      </c>
      <c r="C4" s="262"/>
      <c r="D4" s="238" t="s">
        <v>270</v>
      </c>
      <c r="E4" s="195"/>
      <c r="F4" s="195"/>
      <c r="G4" s="239"/>
      <c r="H4" s="238" t="s">
        <v>271</v>
      </c>
      <c r="I4" s="195"/>
      <c r="J4" s="195"/>
      <c r="K4" s="239"/>
      <c r="L4" s="238" t="s">
        <v>272</v>
      </c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239"/>
      <c r="AB4" s="672" t="s">
        <v>273</v>
      </c>
    </row>
    <row r="5" spans="2:28" ht="38.25" customHeight="1">
      <c r="B5" s="263" t="s">
        <v>93</v>
      </c>
      <c r="C5" s="179" t="s">
        <v>274</v>
      </c>
      <c r="D5" s="147" t="s">
        <v>275</v>
      </c>
      <c r="E5" s="147" t="s">
        <v>276</v>
      </c>
      <c r="F5" s="147" t="s">
        <v>277</v>
      </c>
      <c r="G5" s="147" t="s">
        <v>278</v>
      </c>
      <c r="H5" s="147" t="s">
        <v>275</v>
      </c>
      <c r="I5" s="147" t="s">
        <v>279</v>
      </c>
      <c r="J5" s="147" t="s">
        <v>280</v>
      </c>
      <c r="K5" s="147" t="s">
        <v>281</v>
      </c>
      <c r="L5" s="147" t="s">
        <v>275</v>
      </c>
      <c r="M5" s="264" t="s">
        <v>282</v>
      </c>
      <c r="N5" s="147" t="s">
        <v>283</v>
      </c>
      <c r="O5" s="147" t="s">
        <v>284</v>
      </c>
      <c r="P5" s="264" t="s">
        <v>285</v>
      </c>
      <c r="Q5" s="147" t="s">
        <v>286</v>
      </c>
      <c r="R5" s="147" t="s">
        <v>287</v>
      </c>
      <c r="S5" s="147" t="s">
        <v>288</v>
      </c>
      <c r="T5" s="147" t="s">
        <v>289</v>
      </c>
      <c r="U5" s="147" t="s">
        <v>290</v>
      </c>
      <c r="V5" s="147" t="s">
        <v>291</v>
      </c>
      <c r="W5" s="685" t="s">
        <v>292</v>
      </c>
      <c r="X5" s="689"/>
      <c r="Y5" s="686"/>
      <c r="Z5" s="147" t="s">
        <v>293</v>
      </c>
      <c r="AA5" s="147" t="s">
        <v>294</v>
      </c>
      <c r="AB5" s="684"/>
    </row>
    <row r="6" spans="2:28" ht="20.100000000000001" hidden="1" customHeight="1">
      <c r="B6" s="167" t="s">
        <v>295</v>
      </c>
      <c r="C6" s="258">
        <f>D6+H6+L6+AB6</f>
        <v>9350</v>
      </c>
      <c r="D6" s="245">
        <f>SUM(E6:G6)</f>
        <v>968</v>
      </c>
      <c r="E6" s="246">
        <f t="shared" ref="E6:G7" si="0">E20+E34</f>
        <v>940</v>
      </c>
      <c r="F6" s="246">
        <f t="shared" si="0"/>
        <v>0</v>
      </c>
      <c r="G6" s="247">
        <f t="shared" si="0"/>
        <v>28</v>
      </c>
      <c r="H6" s="245">
        <f>SUM(I6:K6)</f>
        <v>2687</v>
      </c>
      <c r="I6" s="246">
        <f t="shared" ref="I6:K7" si="1">I20+I34</f>
        <v>89</v>
      </c>
      <c r="J6" s="246">
        <f t="shared" si="1"/>
        <v>1922</v>
      </c>
      <c r="K6" s="247">
        <f t="shared" si="1"/>
        <v>676</v>
      </c>
      <c r="L6" s="265">
        <f>SUM(M6:AA6)</f>
        <v>5694</v>
      </c>
      <c r="M6" s="246">
        <f>M20+M34</f>
        <v>84</v>
      </c>
      <c r="N6" s="266" t="s">
        <v>296</v>
      </c>
      <c r="O6" s="246">
        <f t="shared" ref="O6:R7" si="2">O20+O34</f>
        <v>520</v>
      </c>
      <c r="P6" s="246">
        <f t="shared" si="2"/>
        <v>1858</v>
      </c>
      <c r="Q6" s="246">
        <f t="shared" si="2"/>
        <v>142</v>
      </c>
      <c r="R6" s="246">
        <f t="shared" si="2"/>
        <v>32</v>
      </c>
      <c r="S6" s="266" t="s">
        <v>296</v>
      </c>
      <c r="T6" s="266" t="s">
        <v>296</v>
      </c>
      <c r="U6" s="266" t="s">
        <v>296</v>
      </c>
      <c r="V6" s="266" t="s">
        <v>296</v>
      </c>
      <c r="W6" s="690" t="s">
        <v>296</v>
      </c>
      <c r="X6" s="690"/>
      <c r="Y6" s="690"/>
      <c r="Z6" s="246">
        <f t="shared" ref="Z6:AB7" si="3">Z20+Z34</f>
        <v>2697</v>
      </c>
      <c r="AA6" s="247">
        <f t="shared" si="3"/>
        <v>361</v>
      </c>
      <c r="AB6" s="258">
        <f t="shared" si="3"/>
        <v>1</v>
      </c>
    </row>
    <row r="7" spans="2:28" ht="20.100000000000001" customHeight="1">
      <c r="B7" s="171" t="s">
        <v>297</v>
      </c>
      <c r="C7" s="257">
        <f>D7+H7+L7+AB7</f>
        <v>12711</v>
      </c>
      <c r="D7" s="241">
        <f>SUM(E7:G7)</f>
        <v>983</v>
      </c>
      <c r="E7" s="146">
        <f t="shared" si="0"/>
        <v>952</v>
      </c>
      <c r="F7" s="146">
        <f t="shared" si="0"/>
        <v>2</v>
      </c>
      <c r="G7" s="242">
        <f t="shared" si="0"/>
        <v>29</v>
      </c>
      <c r="H7" s="241">
        <f>SUM(I7:K7)</f>
        <v>3149</v>
      </c>
      <c r="I7" s="146">
        <f t="shared" si="1"/>
        <v>16</v>
      </c>
      <c r="J7" s="146">
        <f t="shared" si="1"/>
        <v>2325</v>
      </c>
      <c r="K7" s="242">
        <f t="shared" si="1"/>
        <v>808</v>
      </c>
      <c r="L7" s="267">
        <f>SUM(M7:AA7)</f>
        <v>8575</v>
      </c>
      <c r="M7" s="146">
        <f>M21+M35</f>
        <v>73</v>
      </c>
      <c r="N7" s="268" t="s">
        <v>296</v>
      </c>
      <c r="O7" s="146">
        <f t="shared" si="2"/>
        <v>629</v>
      </c>
      <c r="P7" s="146">
        <f t="shared" si="2"/>
        <v>2397</v>
      </c>
      <c r="Q7" s="146">
        <f t="shared" si="2"/>
        <v>211</v>
      </c>
      <c r="R7" s="146">
        <f t="shared" si="2"/>
        <v>98</v>
      </c>
      <c r="S7" s="268" t="s">
        <v>296</v>
      </c>
      <c r="T7" s="268" t="s">
        <v>296</v>
      </c>
      <c r="U7" s="268" t="s">
        <v>296</v>
      </c>
      <c r="V7" s="268" t="s">
        <v>296</v>
      </c>
      <c r="W7" s="682" t="s">
        <v>296</v>
      </c>
      <c r="X7" s="682"/>
      <c r="Y7" s="682"/>
      <c r="Z7" s="146">
        <f t="shared" si="3"/>
        <v>4638</v>
      </c>
      <c r="AA7" s="242">
        <f t="shared" si="3"/>
        <v>529</v>
      </c>
      <c r="AB7" s="257">
        <f t="shared" si="3"/>
        <v>4</v>
      </c>
    </row>
    <row r="8" spans="2:28" ht="20.100000000000001" customHeight="1">
      <c r="B8" s="171">
        <v>7</v>
      </c>
      <c r="C8" s="257">
        <v>13638</v>
      </c>
      <c r="D8" s="241">
        <v>820</v>
      </c>
      <c r="E8" s="146">
        <v>785</v>
      </c>
      <c r="F8" s="146">
        <v>1</v>
      </c>
      <c r="G8" s="242">
        <v>34</v>
      </c>
      <c r="H8" s="241">
        <v>3391</v>
      </c>
      <c r="I8" s="146">
        <v>13</v>
      </c>
      <c r="J8" s="146">
        <v>2472</v>
      </c>
      <c r="K8" s="242">
        <v>906</v>
      </c>
      <c r="L8" s="267">
        <v>9418</v>
      </c>
      <c r="M8" s="146">
        <v>74</v>
      </c>
      <c r="N8" s="268" t="s">
        <v>296</v>
      </c>
      <c r="O8" s="146">
        <v>562</v>
      </c>
      <c r="P8" s="146">
        <v>2521</v>
      </c>
      <c r="Q8" s="146">
        <v>226</v>
      </c>
      <c r="R8" s="146">
        <v>72</v>
      </c>
      <c r="S8" s="268" t="s">
        <v>296</v>
      </c>
      <c r="T8" s="268" t="s">
        <v>296</v>
      </c>
      <c r="U8" s="268" t="s">
        <v>296</v>
      </c>
      <c r="V8" s="268" t="s">
        <v>296</v>
      </c>
      <c r="W8" s="682" t="s">
        <v>296</v>
      </c>
      <c r="X8" s="682"/>
      <c r="Y8" s="682"/>
      <c r="Z8" s="146">
        <v>5336</v>
      </c>
      <c r="AA8" s="242">
        <v>627</v>
      </c>
      <c r="AB8" s="257">
        <v>9</v>
      </c>
    </row>
    <row r="9" spans="2:28" ht="20.100000000000001" customHeight="1">
      <c r="B9" s="171">
        <v>12</v>
      </c>
      <c r="C9" s="257">
        <v>14863</v>
      </c>
      <c r="D9" s="241">
        <v>648</v>
      </c>
      <c r="E9" s="146">
        <v>629</v>
      </c>
      <c r="F9" s="146">
        <v>0</v>
      </c>
      <c r="G9" s="242">
        <v>19</v>
      </c>
      <c r="H9" s="241">
        <v>3507</v>
      </c>
      <c r="I9" s="146">
        <v>29</v>
      </c>
      <c r="J9" s="146">
        <v>2397</v>
      </c>
      <c r="K9" s="242">
        <v>1081</v>
      </c>
      <c r="L9" s="267">
        <v>10574</v>
      </c>
      <c r="M9" s="146">
        <v>79</v>
      </c>
      <c r="N9" s="268" t="s">
        <v>296</v>
      </c>
      <c r="O9" s="146">
        <v>669</v>
      </c>
      <c r="P9" s="146">
        <v>2944</v>
      </c>
      <c r="Q9" s="146">
        <v>229</v>
      </c>
      <c r="R9" s="146">
        <v>78</v>
      </c>
      <c r="S9" s="268" t="s">
        <v>296</v>
      </c>
      <c r="T9" s="268" t="s">
        <v>296</v>
      </c>
      <c r="U9" s="268" t="s">
        <v>296</v>
      </c>
      <c r="V9" s="268" t="s">
        <v>296</v>
      </c>
      <c r="W9" s="682" t="s">
        <v>296</v>
      </c>
      <c r="X9" s="682"/>
      <c r="Y9" s="682"/>
      <c r="Z9" s="146">
        <v>5987</v>
      </c>
      <c r="AA9" s="242">
        <v>588</v>
      </c>
      <c r="AB9" s="257">
        <v>134</v>
      </c>
    </row>
    <row r="10" spans="2:28" ht="20.100000000000001" customHeight="1">
      <c r="B10" s="171">
        <v>17</v>
      </c>
      <c r="C10" s="257">
        <v>14956</v>
      </c>
      <c r="D10" s="241">
        <f>SUM(E10:G10)</f>
        <v>559</v>
      </c>
      <c r="E10" s="146">
        <v>529</v>
      </c>
      <c r="F10" s="146">
        <v>0</v>
      </c>
      <c r="G10" s="242">
        <v>30</v>
      </c>
      <c r="H10" s="241">
        <f>SUM(I10:K10)</f>
        <v>3082</v>
      </c>
      <c r="I10" s="146">
        <v>1</v>
      </c>
      <c r="J10" s="146">
        <v>2102</v>
      </c>
      <c r="K10" s="242">
        <v>979</v>
      </c>
      <c r="L10" s="267">
        <f>SUM(M10:X10,AA10)</f>
        <v>10954</v>
      </c>
      <c r="M10" s="146">
        <v>64</v>
      </c>
      <c r="N10" s="146">
        <v>197</v>
      </c>
      <c r="O10" s="146">
        <v>507</v>
      </c>
      <c r="P10" s="146">
        <v>2285</v>
      </c>
      <c r="Q10" s="146">
        <v>190</v>
      </c>
      <c r="R10" s="146">
        <v>99</v>
      </c>
      <c r="S10" s="146">
        <v>1354</v>
      </c>
      <c r="T10" s="146">
        <v>1658</v>
      </c>
      <c r="U10" s="146">
        <v>788</v>
      </c>
      <c r="V10" s="146">
        <v>133</v>
      </c>
      <c r="W10" s="683">
        <v>3115</v>
      </c>
      <c r="X10" s="683"/>
      <c r="Y10" s="683"/>
      <c r="Z10" s="146">
        <v>7048</v>
      </c>
      <c r="AA10" s="242">
        <v>564</v>
      </c>
      <c r="AB10" s="257">
        <v>361</v>
      </c>
    </row>
    <row r="11" spans="2:28" ht="15" customHeight="1">
      <c r="B11" s="261" t="s">
        <v>269</v>
      </c>
      <c r="C11" s="262"/>
      <c r="D11" s="238" t="s">
        <v>270</v>
      </c>
      <c r="E11" s="195"/>
      <c r="F11" s="195"/>
      <c r="G11" s="239"/>
      <c r="H11" s="238" t="s">
        <v>271</v>
      </c>
      <c r="I11" s="195"/>
      <c r="J11" s="195"/>
      <c r="K11" s="239"/>
      <c r="L11" s="238" t="s">
        <v>272</v>
      </c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239"/>
      <c r="AB11" s="672" t="s">
        <v>273</v>
      </c>
    </row>
    <row r="12" spans="2:28" ht="38.25" customHeight="1">
      <c r="B12" s="263" t="s">
        <v>93</v>
      </c>
      <c r="C12" s="179" t="s">
        <v>274</v>
      </c>
      <c r="D12" s="147" t="s">
        <v>275</v>
      </c>
      <c r="E12" s="685" t="s">
        <v>298</v>
      </c>
      <c r="F12" s="686"/>
      <c r="G12" s="147" t="s">
        <v>278</v>
      </c>
      <c r="H12" s="147" t="s">
        <v>275</v>
      </c>
      <c r="I12" s="269" t="s">
        <v>299</v>
      </c>
      <c r="J12" s="147" t="s">
        <v>280</v>
      </c>
      <c r="K12" s="147" t="s">
        <v>281</v>
      </c>
      <c r="L12" s="147" t="s">
        <v>275</v>
      </c>
      <c r="M12" s="269" t="s">
        <v>300</v>
      </c>
      <c r="N12" s="147" t="s">
        <v>283</v>
      </c>
      <c r="O12" s="147" t="s">
        <v>301</v>
      </c>
      <c r="P12" s="264" t="s">
        <v>302</v>
      </c>
      <c r="Q12" s="147" t="s">
        <v>303</v>
      </c>
      <c r="R12" s="269" t="s">
        <v>304</v>
      </c>
      <c r="S12" s="269" t="s">
        <v>305</v>
      </c>
      <c r="T12" s="147" t="s">
        <v>306</v>
      </c>
      <c r="U12" s="264" t="s">
        <v>307</v>
      </c>
      <c r="V12" s="147" t="s">
        <v>308</v>
      </c>
      <c r="W12" s="264" t="s">
        <v>309</v>
      </c>
      <c r="X12" s="269" t="s">
        <v>310</v>
      </c>
      <c r="Y12" s="687" t="s">
        <v>292</v>
      </c>
      <c r="Z12" s="688"/>
      <c r="AA12" s="147" t="s">
        <v>294</v>
      </c>
      <c r="AB12" s="684"/>
    </row>
    <row r="13" spans="2:28" ht="20.100000000000001" customHeight="1">
      <c r="B13" s="270" t="s">
        <v>311</v>
      </c>
      <c r="C13" s="251">
        <f>D13+H13+L13+AB13</f>
        <v>15623</v>
      </c>
      <c r="D13" s="250">
        <f>SUM(E13:G13)</f>
        <v>500</v>
      </c>
      <c r="E13" s="271">
        <v>466</v>
      </c>
      <c r="F13" s="271"/>
      <c r="G13" s="251">
        <v>34</v>
      </c>
      <c r="H13" s="250">
        <f>SUM(I13:K13)</f>
        <v>2680</v>
      </c>
      <c r="I13" s="250">
        <v>7</v>
      </c>
      <c r="J13" s="250">
        <v>1719</v>
      </c>
      <c r="K13" s="251">
        <v>954</v>
      </c>
      <c r="L13" s="74">
        <f>SUM(M13:AA13)</f>
        <v>11052</v>
      </c>
      <c r="M13" s="250">
        <v>70</v>
      </c>
      <c r="N13" s="250">
        <v>248</v>
      </c>
      <c r="O13" s="250">
        <v>505</v>
      </c>
      <c r="P13" s="250">
        <v>1998</v>
      </c>
      <c r="Q13" s="250">
        <v>194</v>
      </c>
      <c r="R13" s="250">
        <v>195</v>
      </c>
      <c r="S13" s="250">
        <v>315</v>
      </c>
      <c r="T13" s="250">
        <v>1524</v>
      </c>
      <c r="U13" s="250">
        <v>936</v>
      </c>
      <c r="V13" s="250">
        <v>757</v>
      </c>
      <c r="W13" s="250">
        <v>1911</v>
      </c>
      <c r="X13" s="250">
        <v>80</v>
      </c>
      <c r="Y13" s="681">
        <v>1775</v>
      </c>
      <c r="Z13" s="622"/>
      <c r="AA13" s="251">
        <v>544</v>
      </c>
      <c r="AB13" s="259">
        <v>1391</v>
      </c>
    </row>
    <row r="14" spans="2:28" ht="20.100000000000001" customHeight="1">
      <c r="B14" s="270" t="s">
        <v>312</v>
      </c>
      <c r="C14" s="251">
        <v>16034</v>
      </c>
      <c r="D14" s="250">
        <v>457</v>
      </c>
      <c r="E14" s="271">
        <v>434</v>
      </c>
      <c r="F14" s="272"/>
      <c r="G14" s="251">
        <v>23</v>
      </c>
      <c r="H14" s="250">
        <v>2670</v>
      </c>
      <c r="I14" s="250">
        <v>7</v>
      </c>
      <c r="J14" s="250">
        <v>1691</v>
      </c>
      <c r="K14" s="251">
        <v>972</v>
      </c>
      <c r="L14" s="74">
        <v>11444</v>
      </c>
      <c r="M14" s="250">
        <v>62</v>
      </c>
      <c r="N14" s="250">
        <v>293</v>
      </c>
      <c r="O14" s="250">
        <v>458</v>
      </c>
      <c r="P14" s="250">
        <v>2016</v>
      </c>
      <c r="Q14" s="250">
        <v>184</v>
      </c>
      <c r="R14" s="250">
        <v>227</v>
      </c>
      <c r="S14" s="250">
        <v>343</v>
      </c>
      <c r="T14" s="250">
        <v>1507</v>
      </c>
      <c r="U14" s="250">
        <v>852</v>
      </c>
      <c r="V14" s="250">
        <v>862</v>
      </c>
      <c r="W14" s="250">
        <v>2230</v>
      </c>
      <c r="X14" s="250">
        <v>113</v>
      </c>
      <c r="Y14" s="681">
        <v>1687</v>
      </c>
      <c r="Z14" s="622"/>
      <c r="AA14" s="251">
        <v>610</v>
      </c>
      <c r="AB14" s="259">
        <v>1463</v>
      </c>
    </row>
    <row r="15" spans="2:28" ht="20.100000000000001" customHeight="1">
      <c r="B15" s="270" t="s">
        <v>25</v>
      </c>
      <c r="C15" s="251">
        <v>15401</v>
      </c>
      <c r="D15" s="250">
        <v>422</v>
      </c>
      <c r="E15" s="271">
        <v>395</v>
      </c>
      <c r="F15" s="271"/>
      <c r="G15" s="251">
        <v>27</v>
      </c>
      <c r="H15" s="250">
        <v>2462</v>
      </c>
      <c r="I15" s="250">
        <v>5</v>
      </c>
      <c r="J15" s="250">
        <v>1586</v>
      </c>
      <c r="K15" s="251">
        <v>871</v>
      </c>
      <c r="L15" s="74">
        <v>11930</v>
      </c>
      <c r="M15" s="250">
        <v>58</v>
      </c>
      <c r="N15" s="250">
        <v>288</v>
      </c>
      <c r="O15" s="250">
        <v>464</v>
      </c>
      <c r="P15" s="250">
        <v>2089</v>
      </c>
      <c r="Q15" s="250">
        <v>154</v>
      </c>
      <c r="R15" s="250">
        <v>249</v>
      </c>
      <c r="S15" s="250">
        <v>371</v>
      </c>
      <c r="T15" s="250">
        <v>1662</v>
      </c>
      <c r="U15" s="250">
        <v>829</v>
      </c>
      <c r="V15" s="250">
        <v>920</v>
      </c>
      <c r="W15" s="250">
        <v>2417</v>
      </c>
      <c r="X15" s="250">
        <v>103</v>
      </c>
      <c r="Y15" s="681">
        <v>1702</v>
      </c>
      <c r="Z15" s="622"/>
      <c r="AA15" s="251">
        <v>624</v>
      </c>
      <c r="AB15" s="259">
        <v>587</v>
      </c>
    </row>
    <row r="16" spans="2:28">
      <c r="D16" s="273"/>
      <c r="H16" s="273"/>
      <c r="L16" s="273"/>
      <c r="AB16" s="273"/>
    </row>
    <row r="17" spans="2:28">
      <c r="B17" s="126" t="s">
        <v>262</v>
      </c>
    </row>
    <row r="18" spans="2:28" ht="15" customHeight="1">
      <c r="B18" s="261" t="s">
        <v>269</v>
      </c>
      <c r="C18" s="262"/>
      <c r="D18" s="238" t="s">
        <v>270</v>
      </c>
      <c r="E18" s="195"/>
      <c r="F18" s="195"/>
      <c r="G18" s="239"/>
      <c r="H18" s="238" t="s">
        <v>271</v>
      </c>
      <c r="I18" s="195"/>
      <c r="J18" s="195"/>
      <c r="K18" s="239"/>
      <c r="L18" s="238" t="s">
        <v>272</v>
      </c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239"/>
      <c r="AB18" s="672" t="s">
        <v>273</v>
      </c>
    </row>
    <row r="19" spans="2:28" ht="38.25" customHeight="1">
      <c r="B19" s="263" t="s">
        <v>93</v>
      </c>
      <c r="C19" s="179" t="s">
        <v>313</v>
      </c>
      <c r="D19" s="147" t="s">
        <v>314</v>
      </c>
      <c r="E19" s="147" t="s">
        <v>315</v>
      </c>
      <c r="F19" s="147" t="s">
        <v>316</v>
      </c>
      <c r="G19" s="147" t="s">
        <v>317</v>
      </c>
      <c r="H19" s="147" t="s">
        <v>318</v>
      </c>
      <c r="I19" s="147" t="s">
        <v>319</v>
      </c>
      <c r="J19" s="147" t="s">
        <v>280</v>
      </c>
      <c r="K19" s="147" t="s">
        <v>281</v>
      </c>
      <c r="L19" s="147" t="s">
        <v>318</v>
      </c>
      <c r="M19" s="264" t="s">
        <v>320</v>
      </c>
      <c r="N19" s="147" t="s">
        <v>283</v>
      </c>
      <c r="O19" s="147" t="s">
        <v>284</v>
      </c>
      <c r="P19" s="264" t="s">
        <v>321</v>
      </c>
      <c r="Q19" s="147" t="s">
        <v>322</v>
      </c>
      <c r="R19" s="147" t="s">
        <v>287</v>
      </c>
      <c r="S19" s="147" t="s">
        <v>288</v>
      </c>
      <c r="T19" s="147" t="s">
        <v>289</v>
      </c>
      <c r="U19" s="147" t="s">
        <v>290</v>
      </c>
      <c r="V19" s="147" t="s">
        <v>291</v>
      </c>
      <c r="W19" s="685" t="s">
        <v>292</v>
      </c>
      <c r="X19" s="689"/>
      <c r="Y19" s="686"/>
      <c r="Z19" s="147" t="s">
        <v>293</v>
      </c>
      <c r="AA19" s="147" t="s">
        <v>323</v>
      </c>
      <c r="AB19" s="684"/>
    </row>
    <row r="20" spans="2:28" ht="20.100000000000001" hidden="1" customHeight="1">
      <c r="B20" s="167" t="s">
        <v>324</v>
      </c>
      <c r="C20" s="258">
        <f>D20+H20+L20+AB20</f>
        <v>6433</v>
      </c>
      <c r="D20" s="245">
        <f>SUM(E20:G20)</f>
        <v>794</v>
      </c>
      <c r="E20" s="246">
        <v>766</v>
      </c>
      <c r="F20" s="246">
        <v>0</v>
      </c>
      <c r="G20" s="247">
        <v>28</v>
      </c>
      <c r="H20" s="245">
        <f>SUM(I20:K20)</f>
        <v>2380</v>
      </c>
      <c r="I20" s="246">
        <v>79</v>
      </c>
      <c r="J20" s="246">
        <v>1810</v>
      </c>
      <c r="K20" s="247">
        <v>491</v>
      </c>
      <c r="L20" s="265">
        <f>SUM(M20:AA20)</f>
        <v>3259</v>
      </c>
      <c r="M20" s="246">
        <v>71</v>
      </c>
      <c r="N20" s="266" t="s">
        <v>69</v>
      </c>
      <c r="O20" s="246">
        <v>473</v>
      </c>
      <c r="P20" s="246">
        <v>902</v>
      </c>
      <c r="Q20" s="246">
        <v>48</v>
      </c>
      <c r="R20" s="246">
        <v>20</v>
      </c>
      <c r="S20" s="266" t="s">
        <v>69</v>
      </c>
      <c r="T20" s="266" t="s">
        <v>325</v>
      </c>
      <c r="U20" s="266" t="s">
        <v>69</v>
      </c>
      <c r="V20" s="266" t="s">
        <v>69</v>
      </c>
      <c r="W20" s="690" t="s">
        <v>69</v>
      </c>
      <c r="X20" s="690"/>
      <c r="Y20" s="690"/>
      <c r="Z20" s="246">
        <v>1455</v>
      </c>
      <c r="AA20" s="247">
        <v>290</v>
      </c>
      <c r="AB20" s="258">
        <v>0</v>
      </c>
    </row>
    <row r="21" spans="2:28" ht="20.100000000000001" customHeight="1">
      <c r="B21" s="171" t="s">
        <v>297</v>
      </c>
      <c r="C21" s="257">
        <f>D21+H21+L21+AB21</f>
        <v>7986</v>
      </c>
      <c r="D21" s="241">
        <f>SUM(E21:G21)</f>
        <v>780</v>
      </c>
      <c r="E21" s="146">
        <v>750</v>
      </c>
      <c r="F21" s="146">
        <v>1</v>
      </c>
      <c r="G21" s="242">
        <v>29</v>
      </c>
      <c r="H21" s="241">
        <f>SUM(I21:K21)</f>
        <v>2694</v>
      </c>
      <c r="I21" s="146">
        <v>15</v>
      </c>
      <c r="J21" s="146">
        <v>2130</v>
      </c>
      <c r="K21" s="242">
        <v>549</v>
      </c>
      <c r="L21" s="267">
        <f>SUM(M21:AA21)</f>
        <v>4509</v>
      </c>
      <c r="M21" s="146">
        <v>62</v>
      </c>
      <c r="N21" s="268" t="s">
        <v>69</v>
      </c>
      <c r="O21" s="146">
        <v>562</v>
      </c>
      <c r="P21" s="146">
        <v>1150</v>
      </c>
      <c r="Q21" s="146">
        <v>76</v>
      </c>
      <c r="R21" s="146">
        <v>66</v>
      </c>
      <c r="S21" s="268" t="s">
        <v>69</v>
      </c>
      <c r="T21" s="268" t="s">
        <v>69</v>
      </c>
      <c r="U21" s="268" t="s">
        <v>69</v>
      </c>
      <c r="V21" s="268" t="s">
        <v>69</v>
      </c>
      <c r="W21" s="682" t="s">
        <v>325</v>
      </c>
      <c r="X21" s="682"/>
      <c r="Y21" s="682"/>
      <c r="Z21" s="146">
        <v>2243</v>
      </c>
      <c r="AA21" s="242">
        <v>350</v>
      </c>
      <c r="AB21" s="257">
        <v>3</v>
      </c>
    </row>
    <row r="22" spans="2:28" ht="20.100000000000001" customHeight="1">
      <c r="B22" s="171">
        <v>7</v>
      </c>
      <c r="C22" s="257">
        <v>8394</v>
      </c>
      <c r="D22" s="241">
        <v>703</v>
      </c>
      <c r="E22" s="146">
        <v>668</v>
      </c>
      <c r="F22" s="146">
        <v>1</v>
      </c>
      <c r="G22" s="242">
        <v>34</v>
      </c>
      <c r="H22" s="241">
        <v>2818</v>
      </c>
      <c r="I22" s="146">
        <v>12</v>
      </c>
      <c r="J22" s="146">
        <v>2258</v>
      </c>
      <c r="K22" s="242">
        <v>548</v>
      </c>
      <c r="L22" s="267">
        <v>4866</v>
      </c>
      <c r="M22" s="146">
        <v>65</v>
      </c>
      <c r="N22" s="268" t="s">
        <v>69</v>
      </c>
      <c r="O22" s="146">
        <v>515</v>
      </c>
      <c r="P22" s="146">
        <v>1163</v>
      </c>
      <c r="Q22" s="146">
        <v>88</v>
      </c>
      <c r="R22" s="146">
        <v>55</v>
      </c>
      <c r="S22" s="268" t="s">
        <v>69</v>
      </c>
      <c r="T22" s="268" t="s">
        <v>69</v>
      </c>
      <c r="U22" s="268" t="s">
        <v>325</v>
      </c>
      <c r="V22" s="268" t="s">
        <v>69</v>
      </c>
      <c r="W22" s="682" t="s">
        <v>69</v>
      </c>
      <c r="X22" s="682"/>
      <c r="Y22" s="682"/>
      <c r="Z22" s="146">
        <v>2600</v>
      </c>
      <c r="AA22" s="242">
        <v>380</v>
      </c>
      <c r="AB22" s="257">
        <v>7</v>
      </c>
    </row>
    <row r="23" spans="2:28" ht="20.100000000000001" customHeight="1">
      <c r="B23" s="171">
        <v>12</v>
      </c>
      <c r="C23" s="257">
        <v>8834</v>
      </c>
      <c r="D23" s="241">
        <v>516</v>
      </c>
      <c r="E23" s="146">
        <v>499</v>
      </c>
      <c r="F23" s="146">
        <v>0</v>
      </c>
      <c r="G23" s="242">
        <v>17</v>
      </c>
      <c r="H23" s="241">
        <v>2896</v>
      </c>
      <c r="I23" s="146">
        <v>25</v>
      </c>
      <c r="J23" s="146">
        <v>2192</v>
      </c>
      <c r="K23" s="242">
        <v>679</v>
      </c>
      <c r="L23" s="267">
        <v>5340</v>
      </c>
      <c r="M23" s="146">
        <v>63</v>
      </c>
      <c r="N23" s="268" t="s">
        <v>69</v>
      </c>
      <c r="O23" s="146">
        <v>566</v>
      </c>
      <c r="P23" s="146">
        <v>1336</v>
      </c>
      <c r="Q23" s="146">
        <v>81</v>
      </c>
      <c r="R23" s="146">
        <v>52</v>
      </c>
      <c r="S23" s="268" t="s">
        <v>69</v>
      </c>
      <c r="T23" s="268" t="s">
        <v>69</v>
      </c>
      <c r="U23" s="268" t="s">
        <v>69</v>
      </c>
      <c r="V23" s="268" t="s">
        <v>69</v>
      </c>
      <c r="W23" s="682" t="s">
        <v>325</v>
      </c>
      <c r="X23" s="682"/>
      <c r="Y23" s="682"/>
      <c r="Z23" s="146">
        <v>2831</v>
      </c>
      <c r="AA23" s="242">
        <v>411</v>
      </c>
      <c r="AB23" s="257">
        <v>82</v>
      </c>
    </row>
    <row r="24" spans="2:28" ht="20.100000000000001" customHeight="1">
      <c r="B24" s="171">
        <v>17</v>
      </c>
      <c r="C24" s="257">
        <v>8623</v>
      </c>
      <c r="D24" s="241">
        <f>SUM(E24:G24)</f>
        <v>468</v>
      </c>
      <c r="E24" s="146">
        <v>441</v>
      </c>
      <c r="F24" s="146">
        <v>0</v>
      </c>
      <c r="G24" s="242">
        <v>27</v>
      </c>
      <c r="H24" s="241">
        <f>SUM(I24:K24)</f>
        <v>2509</v>
      </c>
      <c r="I24" s="146">
        <v>1</v>
      </c>
      <c r="J24" s="146">
        <v>1938</v>
      </c>
      <c r="K24" s="242">
        <v>570</v>
      </c>
      <c r="L24" s="267">
        <f>SUM(M24:X24,AA24)</f>
        <v>5420</v>
      </c>
      <c r="M24" s="146">
        <v>52</v>
      </c>
      <c r="N24" s="146">
        <v>148</v>
      </c>
      <c r="O24" s="146">
        <v>459</v>
      </c>
      <c r="P24" s="146">
        <v>1087</v>
      </c>
      <c r="Q24" s="146">
        <v>76</v>
      </c>
      <c r="R24" s="146">
        <v>62</v>
      </c>
      <c r="S24" s="146">
        <v>569</v>
      </c>
      <c r="T24" s="146">
        <v>387</v>
      </c>
      <c r="U24" s="146">
        <v>317</v>
      </c>
      <c r="V24" s="146">
        <v>95</v>
      </c>
      <c r="W24" s="683">
        <v>1797</v>
      </c>
      <c r="X24" s="683"/>
      <c r="Y24" s="683"/>
      <c r="Z24" s="146">
        <v>3165</v>
      </c>
      <c r="AA24" s="242">
        <v>371</v>
      </c>
      <c r="AB24" s="257">
        <v>226</v>
      </c>
    </row>
    <row r="25" spans="2:28" ht="15" customHeight="1">
      <c r="B25" s="261" t="s">
        <v>269</v>
      </c>
      <c r="C25" s="262"/>
      <c r="D25" s="238" t="s">
        <v>270</v>
      </c>
      <c r="E25" s="195"/>
      <c r="F25" s="195"/>
      <c r="G25" s="239"/>
      <c r="H25" s="238" t="s">
        <v>271</v>
      </c>
      <c r="I25" s="195"/>
      <c r="J25" s="195"/>
      <c r="K25" s="239"/>
      <c r="L25" s="238" t="s">
        <v>272</v>
      </c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239"/>
      <c r="AB25" s="672" t="s">
        <v>273</v>
      </c>
    </row>
    <row r="26" spans="2:28" ht="38.25" customHeight="1">
      <c r="B26" s="263" t="s">
        <v>93</v>
      </c>
      <c r="C26" s="179" t="s">
        <v>274</v>
      </c>
      <c r="D26" s="147" t="s">
        <v>318</v>
      </c>
      <c r="E26" s="685" t="s">
        <v>298</v>
      </c>
      <c r="F26" s="686"/>
      <c r="G26" s="147" t="s">
        <v>326</v>
      </c>
      <c r="H26" s="147" t="s">
        <v>318</v>
      </c>
      <c r="I26" s="269" t="s">
        <v>299</v>
      </c>
      <c r="J26" s="147" t="s">
        <v>280</v>
      </c>
      <c r="K26" s="147" t="s">
        <v>281</v>
      </c>
      <c r="L26" s="147" t="s">
        <v>314</v>
      </c>
      <c r="M26" s="269" t="s">
        <v>300</v>
      </c>
      <c r="N26" s="147" t="s">
        <v>283</v>
      </c>
      <c r="O26" s="147" t="s">
        <v>301</v>
      </c>
      <c r="P26" s="264" t="s">
        <v>302</v>
      </c>
      <c r="Q26" s="147" t="s">
        <v>303</v>
      </c>
      <c r="R26" s="269" t="s">
        <v>304</v>
      </c>
      <c r="S26" s="269" t="s">
        <v>305</v>
      </c>
      <c r="T26" s="147" t="s">
        <v>306</v>
      </c>
      <c r="U26" s="264" t="s">
        <v>307</v>
      </c>
      <c r="V26" s="147" t="s">
        <v>308</v>
      </c>
      <c r="W26" s="264" t="s">
        <v>309</v>
      </c>
      <c r="X26" s="269" t="s">
        <v>310</v>
      </c>
      <c r="Y26" s="687" t="s">
        <v>292</v>
      </c>
      <c r="Z26" s="688"/>
      <c r="AA26" s="147" t="s">
        <v>323</v>
      </c>
      <c r="AB26" s="684"/>
    </row>
    <row r="27" spans="2:28" ht="20.100000000000001" customHeight="1">
      <c r="B27" s="270" t="s">
        <v>311</v>
      </c>
      <c r="C27" s="251">
        <f>D27+H27+L27+AB27</f>
        <v>8764</v>
      </c>
      <c r="D27" s="250">
        <f>SUM(E27:G27)</f>
        <v>413</v>
      </c>
      <c r="E27" s="271">
        <v>381</v>
      </c>
      <c r="F27" s="271"/>
      <c r="G27" s="251">
        <v>32</v>
      </c>
      <c r="H27" s="250">
        <f>SUM(I27:K27)</f>
        <v>2157</v>
      </c>
      <c r="I27" s="250">
        <v>6</v>
      </c>
      <c r="J27" s="250">
        <v>1566</v>
      </c>
      <c r="K27" s="251">
        <v>585</v>
      </c>
      <c r="L27" s="74">
        <f>SUM(M27:AA27)</f>
        <v>5398</v>
      </c>
      <c r="M27" s="250">
        <v>59</v>
      </c>
      <c r="N27" s="250">
        <v>157</v>
      </c>
      <c r="O27" s="250">
        <v>456</v>
      </c>
      <c r="P27" s="250">
        <v>972</v>
      </c>
      <c r="Q27" s="250">
        <v>67</v>
      </c>
      <c r="R27" s="250">
        <v>121</v>
      </c>
      <c r="S27" s="250">
        <v>229</v>
      </c>
      <c r="T27" s="250">
        <v>643</v>
      </c>
      <c r="U27" s="250">
        <v>383</v>
      </c>
      <c r="V27" s="250">
        <v>289</v>
      </c>
      <c r="W27" s="250">
        <v>496</v>
      </c>
      <c r="X27" s="250">
        <v>46</v>
      </c>
      <c r="Y27" s="681">
        <v>1120</v>
      </c>
      <c r="Z27" s="622"/>
      <c r="AA27" s="251">
        <v>360</v>
      </c>
      <c r="AB27" s="259">
        <v>796</v>
      </c>
    </row>
    <row r="28" spans="2:28" ht="20.100000000000001" customHeight="1">
      <c r="B28" s="270" t="s">
        <v>327</v>
      </c>
      <c r="C28" s="251">
        <v>8790</v>
      </c>
      <c r="D28" s="250">
        <v>372</v>
      </c>
      <c r="E28" s="271">
        <v>351</v>
      </c>
      <c r="F28" s="272"/>
      <c r="G28" s="251">
        <v>21</v>
      </c>
      <c r="H28" s="250">
        <v>2106</v>
      </c>
      <c r="I28" s="250">
        <v>6</v>
      </c>
      <c r="J28" s="250">
        <v>1540</v>
      </c>
      <c r="K28" s="251">
        <v>560</v>
      </c>
      <c r="L28" s="74">
        <v>5470</v>
      </c>
      <c r="M28" s="250">
        <v>49</v>
      </c>
      <c r="N28" s="250">
        <v>202</v>
      </c>
      <c r="O28" s="250">
        <v>411</v>
      </c>
      <c r="P28" s="250">
        <v>904</v>
      </c>
      <c r="Q28" s="250">
        <v>67</v>
      </c>
      <c r="R28" s="250">
        <v>138</v>
      </c>
      <c r="S28" s="250">
        <v>246</v>
      </c>
      <c r="T28" s="250">
        <v>673</v>
      </c>
      <c r="U28" s="250">
        <v>359</v>
      </c>
      <c r="V28" s="250">
        <v>337</v>
      </c>
      <c r="W28" s="250">
        <v>584</v>
      </c>
      <c r="X28" s="250">
        <v>75</v>
      </c>
      <c r="Y28" s="681">
        <v>1060</v>
      </c>
      <c r="Z28" s="622"/>
      <c r="AA28" s="251">
        <v>365</v>
      </c>
      <c r="AB28" s="259">
        <v>842</v>
      </c>
    </row>
    <row r="29" spans="2:28" ht="20.100000000000001" customHeight="1">
      <c r="B29" s="270" t="s">
        <v>14</v>
      </c>
      <c r="C29" s="251">
        <v>8215</v>
      </c>
      <c r="D29" s="250">
        <v>336</v>
      </c>
      <c r="E29" s="271">
        <v>309</v>
      </c>
      <c r="F29" s="271"/>
      <c r="G29" s="251">
        <v>27</v>
      </c>
      <c r="H29" s="250">
        <v>1913</v>
      </c>
      <c r="I29" s="250">
        <v>4</v>
      </c>
      <c r="J29" s="250">
        <v>1391</v>
      </c>
      <c r="K29" s="251">
        <v>518</v>
      </c>
      <c r="L29" s="74">
        <v>5634</v>
      </c>
      <c r="M29" s="250">
        <v>46</v>
      </c>
      <c r="N29" s="250">
        <v>205</v>
      </c>
      <c r="O29" s="250">
        <v>409</v>
      </c>
      <c r="P29" s="250">
        <v>905</v>
      </c>
      <c r="Q29" s="250">
        <v>65</v>
      </c>
      <c r="R29" s="250">
        <v>137</v>
      </c>
      <c r="S29" s="250">
        <v>244</v>
      </c>
      <c r="T29" s="250">
        <v>727</v>
      </c>
      <c r="U29" s="250">
        <v>362</v>
      </c>
      <c r="V29" s="250">
        <v>371</v>
      </c>
      <c r="W29" s="250">
        <v>656</v>
      </c>
      <c r="X29" s="250">
        <v>67</v>
      </c>
      <c r="Y29" s="681">
        <v>1039</v>
      </c>
      <c r="Z29" s="622"/>
      <c r="AA29" s="251">
        <v>401</v>
      </c>
      <c r="AB29" s="259">
        <v>332</v>
      </c>
    </row>
    <row r="31" spans="2:28">
      <c r="B31" s="126" t="s">
        <v>265</v>
      </c>
    </row>
    <row r="32" spans="2:28" ht="15" customHeight="1">
      <c r="B32" s="261" t="s">
        <v>269</v>
      </c>
      <c r="C32" s="262"/>
      <c r="D32" s="238" t="s">
        <v>270</v>
      </c>
      <c r="E32" s="195"/>
      <c r="F32" s="195"/>
      <c r="G32" s="239"/>
      <c r="H32" s="238" t="s">
        <v>271</v>
      </c>
      <c r="I32" s="195"/>
      <c r="J32" s="195"/>
      <c r="K32" s="239"/>
      <c r="L32" s="238" t="s">
        <v>272</v>
      </c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239"/>
      <c r="AB32" s="672" t="s">
        <v>273</v>
      </c>
    </row>
    <row r="33" spans="2:28" ht="38.25" customHeight="1">
      <c r="B33" s="263" t="s">
        <v>93</v>
      </c>
      <c r="C33" s="179" t="s">
        <v>274</v>
      </c>
      <c r="D33" s="147" t="s">
        <v>318</v>
      </c>
      <c r="E33" s="147" t="s">
        <v>315</v>
      </c>
      <c r="F33" s="147" t="s">
        <v>316</v>
      </c>
      <c r="G33" s="147" t="s">
        <v>326</v>
      </c>
      <c r="H33" s="147" t="s">
        <v>314</v>
      </c>
      <c r="I33" s="147" t="s">
        <v>319</v>
      </c>
      <c r="J33" s="147" t="s">
        <v>280</v>
      </c>
      <c r="K33" s="147" t="s">
        <v>281</v>
      </c>
      <c r="L33" s="147" t="s">
        <v>318</v>
      </c>
      <c r="M33" s="264" t="s">
        <v>320</v>
      </c>
      <c r="N33" s="147" t="s">
        <v>283</v>
      </c>
      <c r="O33" s="147" t="s">
        <v>284</v>
      </c>
      <c r="P33" s="264" t="s">
        <v>321</v>
      </c>
      <c r="Q33" s="147" t="s">
        <v>328</v>
      </c>
      <c r="R33" s="147" t="s">
        <v>287</v>
      </c>
      <c r="S33" s="147" t="s">
        <v>288</v>
      </c>
      <c r="T33" s="147" t="s">
        <v>289</v>
      </c>
      <c r="U33" s="147" t="s">
        <v>290</v>
      </c>
      <c r="V33" s="147" t="s">
        <v>291</v>
      </c>
      <c r="W33" s="685" t="s">
        <v>292</v>
      </c>
      <c r="X33" s="689"/>
      <c r="Y33" s="686"/>
      <c r="Z33" s="147" t="s">
        <v>293</v>
      </c>
      <c r="AA33" s="147" t="s">
        <v>323</v>
      </c>
      <c r="AB33" s="684"/>
    </row>
    <row r="34" spans="2:28" ht="20.100000000000001" hidden="1" customHeight="1">
      <c r="B34" s="167" t="s">
        <v>324</v>
      </c>
      <c r="C34" s="258">
        <f>D34+H34+L34+AB34</f>
        <v>2917</v>
      </c>
      <c r="D34" s="245">
        <f>SUM(E34:G34)</f>
        <v>174</v>
      </c>
      <c r="E34" s="246">
        <v>174</v>
      </c>
      <c r="F34" s="246">
        <v>0</v>
      </c>
      <c r="G34" s="247">
        <v>0</v>
      </c>
      <c r="H34" s="245">
        <f>SUM(I34:K34)</f>
        <v>307</v>
      </c>
      <c r="I34" s="246">
        <v>10</v>
      </c>
      <c r="J34" s="246">
        <v>112</v>
      </c>
      <c r="K34" s="247">
        <v>185</v>
      </c>
      <c r="L34" s="265">
        <f>SUM(M34:AA34)</f>
        <v>2435</v>
      </c>
      <c r="M34" s="246">
        <v>13</v>
      </c>
      <c r="N34" s="266" t="s">
        <v>69</v>
      </c>
      <c r="O34" s="246">
        <v>47</v>
      </c>
      <c r="P34" s="246">
        <v>956</v>
      </c>
      <c r="Q34" s="246">
        <v>94</v>
      </c>
      <c r="R34" s="246">
        <v>12</v>
      </c>
      <c r="S34" s="266" t="s">
        <v>69</v>
      </c>
      <c r="T34" s="266" t="s">
        <v>325</v>
      </c>
      <c r="U34" s="266" t="s">
        <v>325</v>
      </c>
      <c r="V34" s="266" t="s">
        <v>69</v>
      </c>
      <c r="W34" s="690" t="s">
        <v>69</v>
      </c>
      <c r="X34" s="690"/>
      <c r="Y34" s="690"/>
      <c r="Z34" s="246">
        <v>1242</v>
      </c>
      <c r="AA34" s="247">
        <v>71</v>
      </c>
      <c r="AB34" s="258">
        <v>1</v>
      </c>
    </row>
    <row r="35" spans="2:28" ht="20.100000000000001" customHeight="1">
      <c r="B35" s="171" t="s">
        <v>297</v>
      </c>
      <c r="C35" s="257">
        <f>D35+H35+L35+AB35</f>
        <v>4725</v>
      </c>
      <c r="D35" s="241">
        <f>SUM(E35:G35)</f>
        <v>203</v>
      </c>
      <c r="E35" s="146">
        <v>202</v>
      </c>
      <c r="F35" s="146">
        <v>1</v>
      </c>
      <c r="G35" s="242">
        <v>0</v>
      </c>
      <c r="H35" s="241">
        <f>SUM(I35:K35)</f>
        <v>455</v>
      </c>
      <c r="I35" s="146">
        <v>1</v>
      </c>
      <c r="J35" s="146">
        <v>195</v>
      </c>
      <c r="K35" s="242">
        <v>259</v>
      </c>
      <c r="L35" s="267">
        <f>SUM(M35:AA35)</f>
        <v>4066</v>
      </c>
      <c r="M35" s="146">
        <v>11</v>
      </c>
      <c r="N35" s="268" t="s">
        <v>69</v>
      </c>
      <c r="O35" s="146">
        <v>67</v>
      </c>
      <c r="P35" s="146">
        <v>1247</v>
      </c>
      <c r="Q35" s="146">
        <v>135</v>
      </c>
      <c r="R35" s="146">
        <v>32</v>
      </c>
      <c r="S35" s="268" t="s">
        <v>69</v>
      </c>
      <c r="T35" s="268" t="s">
        <v>69</v>
      </c>
      <c r="U35" s="268" t="s">
        <v>69</v>
      </c>
      <c r="V35" s="268" t="s">
        <v>69</v>
      </c>
      <c r="W35" s="682" t="s">
        <v>69</v>
      </c>
      <c r="X35" s="682"/>
      <c r="Y35" s="682"/>
      <c r="Z35" s="146">
        <v>2395</v>
      </c>
      <c r="AA35" s="242">
        <v>179</v>
      </c>
      <c r="AB35" s="257">
        <v>1</v>
      </c>
    </row>
    <row r="36" spans="2:28" ht="20.100000000000001" customHeight="1">
      <c r="B36" s="171">
        <v>7</v>
      </c>
      <c r="C36" s="257">
        <v>5244</v>
      </c>
      <c r="D36" s="241">
        <v>117</v>
      </c>
      <c r="E36" s="146">
        <v>117</v>
      </c>
      <c r="F36" s="146" t="s">
        <v>329</v>
      </c>
      <c r="G36" s="242" t="s">
        <v>329</v>
      </c>
      <c r="H36" s="241">
        <v>573</v>
      </c>
      <c r="I36" s="146">
        <v>1</v>
      </c>
      <c r="J36" s="146">
        <v>214</v>
      </c>
      <c r="K36" s="242">
        <v>358</v>
      </c>
      <c r="L36" s="267">
        <v>4552</v>
      </c>
      <c r="M36" s="146">
        <v>9</v>
      </c>
      <c r="N36" s="268" t="s">
        <v>69</v>
      </c>
      <c r="O36" s="146">
        <v>47</v>
      </c>
      <c r="P36" s="146">
        <v>1358</v>
      </c>
      <c r="Q36" s="146">
        <v>138</v>
      </c>
      <c r="R36" s="146">
        <v>17</v>
      </c>
      <c r="S36" s="268" t="s">
        <v>69</v>
      </c>
      <c r="T36" s="268" t="s">
        <v>69</v>
      </c>
      <c r="U36" s="268" t="s">
        <v>69</v>
      </c>
      <c r="V36" s="268" t="s">
        <v>69</v>
      </c>
      <c r="W36" s="682" t="s">
        <v>69</v>
      </c>
      <c r="X36" s="682"/>
      <c r="Y36" s="682"/>
      <c r="Z36" s="146">
        <v>2736</v>
      </c>
      <c r="AA36" s="242">
        <v>247</v>
      </c>
      <c r="AB36" s="257">
        <v>2</v>
      </c>
    </row>
    <row r="37" spans="2:28" ht="20.100000000000001" customHeight="1">
      <c r="B37" s="171">
        <v>12</v>
      </c>
      <c r="C37" s="257">
        <v>6029</v>
      </c>
      <c r="D37" s="241">
        <v>132</v>
      </c>
      <c r="E37" s="146">
        <v>130</v>
      </c>
      <c r="F37" s="146">
        <v>0</v>
      </c>
      <c r="G37" s="242">
        <v>2</v>
      </c>
      <c r="H37" s="241">
        <v>611</v>
      </c>
      <c r="I37" s="146">
        <v>4</v>
      </c>
      <c r="J37" s="146">
        <v>205</v>
      </c>
      <c r="K37" s="242">
        <v>402</v>
      </c>
      <c r="L37" s="267">
        <v>5234</v>
      </c>
      <c r="M37" s="146">
        <v>16</v>
      </c>
      <c r="N37" s="268" t="s">
        <v>69</v>
      </c>
      <c r="O37" s="146">
        <v>103</v>
      </c>
      <c r="P37" s="146">
        <v>1608</v>
      </c>
      <c r="Q37" s="146">
        <v>148</v>
      </c>
      <c r="R37" s="146">
        <v>26</v>
      </c>
      <c r="S37" s="268" t="s">
        <v>69</v>
      </c>
      <c r="T37" s="268" t="s">
        <v>325</v>
      </c>
      <c r="U37" s="268" t="s">
        <v>69</v>
      </c>
      <c r="V37" s="268" t="s">
        <v>69</v>
      </c>
      <c r="W37" s="682" t="s">
        <v>69</v>
      </c>
      <c r="X37" s="682"/>
      <c r="Y37" s="682"/>
      <c r="Z37" s="146">
        <v>3156</v>
      </c>
      <c r="AA37" s="242">
        <v>177</v>
      </c>
      <c r="AB37" s="257">
        <v>52</v>
      </c>
    </row>
    <row r="38" spans="2:28" ht="20.100000000000001" customHeight="1">
      <c r="B38" s="171">
        <v>17</v>
      </c>
      <c r="C38" s="257">
        <v>6333</v>
      </c>
      <c r="D38" s="241">
        <f>SUM(E38:G38)</f>
        <v>91</v>
      </c>
      <c r="E38" s="146">
        <v>88</v>
      </c>
      <c r="F38" s="146">
        <v>0</v>
      </c>
      <c r="G38" s="242">
        <v>3</v>
      </c>
      <c r="H38" s="241">
        <f>SUM(I38:K38)</f>
        <v>573</v>
      </c>
      <c r="I38" s="146" t="s">
        <v>69</v>
      </c>
      <c r="J38" s="146">
        <v>164</v>
      </c>
      <c r="K38" s="242">
        <v>409</v>
      </c>
      <c r="L38" s="267">
        <f>SUM(M38:X38,AA38)</f>
        <v>5534</v>
      </c>
      <c r="M38" s="146">
        <v>12</v>
      </c>
      <c r="N38" s="146">
        <v>49</v>
      </c>
      <c r="O38" s="146">
        <v>48</v>
      </c>
      <c r="P38" s="146">
        <v>1198</v>
      </c>
      <c r="Q38" s="146">
        <v>114</v>
      </c>
      <c r="R38" s="146">
        <v>37</v>
      </c>
      <c r="S38" s="146">
        <v>785</v>
      </c>
      <c r="T38" s="146">
        <v>1271</v>
      </c>
      <c r="U38" s="146">
        <v>471</v>
      </c>
      <c r="V38" s="146">
        <v>38</v>
      </c>
      <c r="W38" s="683">
        <v>1318</v>
      </c>
      <c r="X38" s="683"/>
      <c r="Y38" s="683"/>
      <c r="Z38" s="146">
        <v>3883</v>
      </c>
      <c r="AA38" s="242">
        <v>193</v>
      </c>
      <c r="AB38" s="257">
        <v>135</v>
      </c>
    </row>
    <row r="39" spans="2:28" ht="15" customHeight="1">
      <c r="B39" s="261" t="s">
        <v>269</v>
      </c>
      <c r="C39" s="262"/>
      <c r="D39" s="238" t="s">
        <v>270</v>
      </c>
      <c r="E39" s="195"/>
      <c r="F39" s="195"/>
      <c r="G39" s="239"/>
      <c r="H39" s="238" t="s">
        <v>271</v>
      </c>
      <c r="I39" s="195"/>
      <c r="J39" s="195"/>
      <c r="K39" s="239"/>
      <c r="L39" s="238" t="s">
        <v>272</v>
      </c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239"/>
      <c r="AB39" s="672" t="s">
        <v>273</v>
      </c>
    </row>
    <row r="40" spans="2:28" ht="38.25" customHeight="1">
      <c r="B40" s="263" t="s">
        <v>93</v>
      </c>
      <c r="C40" s="179" t="s">
        <v>274</v>
      </c>
      <c r="D40" s="147" t="s">
        <v>318</v>
      </c>
      <c r="E40" s="685" t="s">
        <v>298</v>
      </c>
      <c r="F40" s="686"/>
      <c r="G40" s="147" t="s">
        <v>326</v>
      </c>
      <c r="H40" s="147" t="s">
        <v>314</v>
      </c>
      <c r="I40" s="269" t="s">
        <v>299</v>
      </c>
      <c r="J40" s="147" t="s">
        <v>280</v>
      </c>
      <c r="K40" s="147" t="s">
        <v>281</v>
      </c>
      <c r="L40" s="147" t="s">
        <v>318</v>
      </c>
      <c r="M40" s="269" t="s">
        <v>300</v>
      </c>
      <c r="N40" s="147" t="s">
        <v>283</v>
      </c>
      <c r="O40" s="147" t="s">
        <v>301</v>
      </c>
      <c r="P40" s="264" t="s">
        <v>302</v>
      </c>
      <c r="Q40" s="147" t="s">
        <v>303</v>
      </c>
      <c r="R40" s="269" t="s">
        <v>304</v>
      </c>
      <c r="S40" s="269" t="s">
        <v>305</v>
      </c>
      <c r="T40" s="147" t="s">
        <v>306</v>
      </c>
      <c r="U40" s="264" t="s">
        <v>307</v>
      </c>
      <c r="V40" s="147" t="s">
        <v>308</v>
      </c>
      <c r="W40" s="264" t="s">
        <v>309</v>
      </c>
      <c r="X40" s="269" t="s">
        <v>310</v>
      </c>
      <c r="Y40" s="687" t="s">
        <v>292</v>
      </c>
      <c r="Z40" s="688"/>
      <c r="AA40" s="147" t="s">
        <v>323</v>
      </c>
      <c r="AB40" s="684"/>
    </row>
    <row r="41" spans="2:28" ht="20.100000000000001" customHeight="1">
      <c r="B41" s="270" t="s">
        <v>311</v>
      </c>
      <c r="C41" s="251">
        <f>D41+H41+L41+AB41</f>
        <v>6859</v>
      </c>
      <c r="D41" s="250">
        <f>SUM(E41:G41)</f>
        <v>87</v>
      </c>
      <c r="E41" s="271">
        <v>85</v>
      </c>
      <c r="F41" s="271"/>
      <c r="G41" s="251">
        <v>2</v>
      </c>
      <c r="H41" s="250">
        <f>SUM(I41:K41)</f>
        <v>523</v>
      </c>
      <c r="I41" s="250">
        <v>1</v>
      </c>
      <c r="J41" s="250">
        <v>153</v>
      </c>
      <c r="K41" s="251">
        <v>369</v>
      </c>
      <c r="L41" s="74">
        <f>SUM(M41:AA41)</f>
        <v>5654</v>
      </c>
      <c r="M41" s="250">
        <v>11</v>
      </c>
      <c r="N41" s="250">
        <v>91</v>
      </c>
      <c r="O41" s="250">
        <v>49</v>
      </c>
      <c r="P41" s="250">
        <v>1026</v>
      </c>
      <c r="Q41" s="250">
        <v>127</v>
      </c>
      <c r="R41" s="250">
        <v>74</v>
      </c>
      <c r="S41" s="250">
        <v>86</v>
      </c>
      <c r="T41" s="250">
        <v>881</v>
      </c>
      <c r="U41" s="250">
        <v>553</v>
      </c>
      <c r="V41" s="250">
        <v>468</v>
      </c>
      <c r="W41" s="250">
        <v>1415</v>
      </c>
      <c r="X41" s="250">
        <v>34</v>
      </c>
      <c r="Y41" s="681">
        <v>655</v>
      </c>
      <c r="Z41" s="622"/>
      <c r="AA41" s="251">
        <v>184</v>
      </c>
      <c r="AB41" s="259">
        <v>595</v>
      </c>
    </row>
    <row r="42" spans="2:28" ht="20.100000000000001" customHeight="1">
      <c r="B42" s="270" t="s">
        <v>312</v>
      </c>
      <c r="C42" s="251">
        <v>7244</v>
      </c>
      <c r="D42" s="250">
        <v>85</v>
      </c>
      <c r="E42" s="271">
        <v>83</v>
      </c>
      <c r="F42" s="272"/>
      <c r="G42" s="251">
        <v>2</v>
      </c>
      <c r="H42" s="250">
        <v>564</v>
      </c>
      <c r="I42" s="250">
        <v>1</v>
      </c>
      <c r="J42" s="250">
        <v>151</v>
      </c>
      <c r="K42" s="251">
        <v>412</v>
      </c>
      <c r="L42" s="74">
        <v>5974</v>
      </c>
      <c r="M42" s="250">
        <v>13</v>
      </c>
      <c r="N42" s="250">
        <v>91</v>
      </c>
      <c r="O42" s="250">
        <v>47</v>
      </c>
      <c r="P42" s="250">
        <v>1112</v>
      </c>
      <c r="Q42" s="250">
        <v>117</v>
      </c>
      <c r="R42" s="250">
        <v>89</v>
      </c>
      <c r="S42" s="250">
        <v>97</v>
      </c>
      <c r="T42" s="250">
        <v>834</v>
      </c>
      <c r="U42" s="250">
        <v>493</v>
      </c>
      <c r="V42" s="250">
        <v>525</v>
      </c>
      <c r="W42" s="250">
        <v>1646</v>
      </c>
      <c r="X42" s="250">
        <v>38</v>
      </c>
      <c r="Y42" s="681">
        <v>627</v>
      </c>
      <c r="Z42" s="622"/>
      <c r="AA42" s="251">
        <v>245</v>
      </c>
      <c r="AB42" s="259">
        <v>621</v>
      </c>
    </row>
    <row r="43" spans="2:28" ht="20.100000000000001" customHeight="1">
      <c r="B43" s="270" t="s">
        <v>25</v>
      </c>
      <c r="C43" s="251">
        <v>7186</v>
      </c>
      <c r="D43" s="250">
        <v>86</v>
      </c>
      <c r="E43" s="271">
        <v>86</v>
      </c>
      <c r="F43" s="271"/>
      <c r="G43" s="251" t="s">
        <v>325</v>
      </c>
      <c r="H43" s="250">
        <v>549</v>
      </c>
      <c r="I43" s="250">
        <v>1</v>
      </c>
      <c r="J43" s="250">
        <v>195</v>
      </c>
      <c r="K43" s="251">
        <v>353</v>
      </c>
      <c r="L43" s="74">
        <v>6296</v>
      </c>
      <c r="M43" s="250">
        <v>12</v>
      </c>
      <c r="N43" s="250">
        <v>83</v>
      </c>
      <c r="O43" s="250">
        <v>55</v>
      </c>
      <c r="P43" s="250">
        <v>1184</v>
      </c>
      <c r="Q43" s="250">
        <v>89</v>
      </c>
      <c r="R43" s="250">
        <v>112</v>
      </c>
      <c r="S43" s="250">
        <v>127</v>
      </c>
      <c r="T43" s="250">
        <v>935</v>
      </c>
      <c r="U43" s="250">
        <v>467</v>
      </c>
      <c r="V43" s="250">
        <v>549</v>
      </c>
      <c r="W43" s="250">
        <v>1761</v>
      </c>
      <c r="X43" s="250">
        <v>36</v>
      </c>
      <c r="Y43" s="681">
        <v>663</v>
      </c>
      <c r="Z43" s="622"/>
      <c r="AA43" s="251">
        <v>223</v>
      </c>
      <c r="AB43" s="259">
        <v>255</v>
      </c>
    </row>
    <row r="44" spans="2:28">
      <c r="B44" s="126" t="s">
        <v>330</v>
      </c>
      <c r="AA44" s="128"/>
      <c r="AB44" s="128" t="s">
        <v>120</v>
      </c>
    </row>
    <row r="48" spans="2:28">
      <c r="D48" s="146"/>
    </row>
  </sheetData>
  <mergeCells count="40">
    <mergeCell ref="W8:Y8"/>
    <mergeCell ref="B1:AB1"/>
    <mergeCell ref="AB4:AB5"/>
    <mergeCell ref="W5:Y5"/>
    <mergeCell ref="W6:Y6"/>
    <mergeCell ref="W7:Y7"/>
    <mergeCell ref="W21:Y21"/>
    <mergeCell ref="W9:Y9"/>
    <mergeCell ref="W10:Y10"/>
    <mergeCell ref="AB11:AB12"/>
    <mergeCell ref="E12:F12"/>
    <mergeCell ref="Y12:Z12"/>
    <mergeCell ref="Y13:Z13"/>
    <mergeCell ref="Y14:Z14"/>
    <mergeCell ref="Y15:Z15"/>
    <mergeCell ref="AB18:AB19"/>
    <mergeCell ref="W19:Y19"/>
    <mergeCell ref="W20:Y20"/>
    <mergeCell ref="W22:Y22"/>
    <mergeCell ref="W23:Y23"/>
    <mergeCell ref="W24:Y24"/>
    <mergeCell ref="AB25:AB26"/>
    <mergeCell ref="E26:F26"/>
    <mergeCell ref="Y26:Z26"/>
    <mergeCell ref="AB39:AB40"/>
    <mergeCell ref="E40:F40"/>
    <mergeCell ref="Y40:Z40"/>
    <mergeCell ref="Y27:Z27"/>
    <mergeCell ref="Y28:Z28"/>
    <mergeCell ref="Y29:Z29"/>
    <mergeCell ref="AB32:AB33"/>
    <mergeCell ref="W33:Y33"/>
    <mergeCell ref="W34:Y34"/>
    <mergeCell ref="Y41:Z41"/>
    <mergeCell ref="Y42:Z42"/>
    <mergeCell ref="Y43:Z43"/>
    <mergeCell ref="W35:Y35"/>
    <mergeCell ref="W36:Y36"/>
    <mergeCell ref="W37:Y37"/>
    <mergeCell ref="W38:Y38"/>
  </mergeCells>
  <phoneticPr fontId="4"/>
  <printOptions horizontalCentered="1" verticalCentered="1"/>
  <pageMargins left="0.19685039370078741" right="0.19685039370078741" top="0.19685039370078741" bottom="0.19685039370078741" header="0" footer="0"/>
  <pageSetup paperSize="9" scale="63" orientation="landscape" verticalDpi="4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H60"/>
  <sheetViews>
    <sheetView showGridLines="0" view="pageBreakPreview" topLeftCell="A22" zoomScaleSheetLayoutView="100" workbookViewId="0">
      <selection activeCell="E15" sqref="E15"/>
    </sheetView>
  </sheetViews>
  <sheetFormatPr defaultRowHeight="12"/>
  <cols>
    <col min="1" max="8" width="11.375" style="2" customWidth="1"/>
    <col min="9" max="16384" width="9" style="2"/>
  </cols>
  <sheetData>
    <row r="1" spans="1:8" ht="17.25">
      <c r="A1" s="1" t="s">
        <v>0</v>
      </c>
      <c r="B1" s="1"/>
      <c r="C1" s="1"/>
      <c r="D1" s="1"/>
      <c r="E1" s="1"/>
      <c r="F1" s="1"/>
      <c r="G1" s="1"/>
      <c r="H1" s="1"/>
    </row>
    <row r="4" spans="1:8" ht="17.25">
      <c r="A4" s="3" t="s">
        <v>1</v>
      </c>
    </row>
    <row r="5" spans="1:8" ht="17.25">
      <c r="A5" s="582" t="s">
        <v>2</v>
      </c>
      <c r="B5" s="582"/>
      <c r="C5" s="582"/>
      <c r="D5" s="582"/>
      <c r="E5" s="582"/>
      <c r="F5" s="582"/>
      <c r="G5" s="582"/>
      <c r="H5" s="582"/>
    </row>
    <row r="6" spans="1:8" ht="17.25">
      <c r="A6" s="1"/>
      <c r="B6" s="4"/>
      <c r="C6" s="4"/>
      <c r="D6" s="4"/>
      <c r="E6" s="4"/>
      <c r="F6" s="4"/>
      <c r="G6" s="4"/>
      <c r="H6" s="4"/>
    </row>
    <row r="7" spans="1:8">
      <c r="H7" s="5" t="s">
        <v>3</v>
      </c>
    </row>
    <row r="8" spans="1:8" s="8" customFormat="1" ht="41.25" customHeight="1">
      <c r="A8" s="6" t="s">
        <v>4</v>
      </c>
      <c r="B8" s="6" t="s">
        <v>5</v>
      </c>
      <c r="C8" s="6" t="s">
        <v>6</v>
      </c>
      <c r="D8" s="6" t="s">
        <v>7</v>
      </c>
      <c r="E8" s="6" t="s">
        <v>8</v>
      </c>
      <c r="F8" s="7" t="s">
        <v>9</v>
      </c>
      <c r="G8" s="7" t="s">
        <v>10</v>
      </c>
      <c r="H8" s="7" t="s">
        <v>11</v>
      </c>
    </row>
    <row r="9" spans="1:8" ht="21" hidden="1" customHeight="1">
      <c r="A9" s="9" t="s">
        <v>12</v>
      </c>
      <c r="B9" s="10">
        <v>26516</v>
      </c>
      <c r="C9" s="10">
        <v>13032</v>
      </c>
      <c r="D9" s="10">
        <v>13484</v>
      </c>
      <c r="E9" s="10">
        <v>6073</v>
      </c>
      <c r="F9" s="11">
        <f t="shared" ref="F9" si="0">B9/E9</f>
        <v>4.3662110983039684</v>
      </c>
      <c r="G9" s="10">
        <v>769</v>
      </c>
      <c r="H9" s="12">
        <v>9.4</v>
      </c>
    </row>
    <row r="10" spans="1:8" ht="21" customHeight="1">
      <c r="A10" s="13" t="s">
        <v>13</v>
      </c>
      <c r="B10" s="10">
        <v>30750</v>
      </c>
      <c r="C10" s="10">
        <v>15188</v>
      </c>
      <c r="D10" s="10">
        <v>15562</v>
      </c>
      <c r="E10" s="10">
        <v>8045</v>
      </c>
      <c r="F10" s="11">
        <v>3.8222498446239901</v>
      </c>
      <c r="G10" s="10">
        <v>874.3</v>
      </c>
      <c r="H10" s="14">
        <v>7.7586206896551886</v>
      </c>
    </row>
    <row r="11" spans="1:8" ht="21" customHeight="1">
      <c r="A11" s="13">
        <v>7</v>
      </c>
      <c r="B11" s="10">
        <v>32912</v>
      </c>
      <c r="C11" s="10">
        <v>16266</v>
      </c>
      <c r="D11" s="10">
        <v>16646</v>
      </c>
      <c r="E11" s="10">
        <v>8965</v>
      </c>
      <c r="F11" s="11">
        <v>3.6711656441717793</v>
      </c>
      <c r="G11" s="10">
        <v>935.8</v>
      </c>
      <c r="H11" s="14">
        <v>7.0308943089430755</v>
      </c>
    </row>
    <row r="12" spans="1:8" ht="21" customHeight="1">
      <c r="A12" s="13">
        <v>12</v>
      </c>
      <c r="B12" s="10">
        <v>36115</v>
      </c>
      <c r="C12" s="10">
        <v>17953</v>
      </c>
      <c r="D12" s="10">
        <v>18162</v>
      </c>
      <c r="E12" s="10">
        <v>10699</v>
      </c>
      <c r="F12" s="11">
        <v>3.3755491167398821</v>
      </c>
      <c r="G12" s="10">
        <v>1026.9000000000001</v>
      </c>
      <c r="H12" s="14">
        <v>9.7320126397666371</v>
      </c>
    </row>
    <row r="13" spans="1:8" ht="21" customHeight="1">
      <c r="A13" s="13">
        <v>17</v>
      </c>
      <c r="B13" s="10">
        <v>37306</v>
      </c>
      <c r="C13" s="10">
        <v>18525</v>
      </c>
      <c r="D13" s="10">
        <v>18781</v>
      </c>
      <c r="E13" s="10">
        <v>11803</v>
      </c>
      <c r="F13" s="11">
        <v>3.1607218503770227</v>
      </c>
      <c r="G13" s="10">
        <v>1060.7</v>
      </c>
      <c r="H13" s="14">
        <v>3.3</v>
      </c>
    </row>
    <row r="14" spans="1:8" ht="21" customHeight="1">
      <c r="A14" s="15">
        <v>22</v>
      </c>
      <c r="B14" s="16">
        <v>38200</v>
      </c>
      <c r="C14" s="10">
        <v>18913</v>
      </c>
      <c r="D14" s="10">
        <v>19287</v>
      </c>
      <c r="E14" s="10">
        <v>12422</v>
      </c>
      <c r="F14" s="11">
        <v>3.0751891804862339</v>
      </c>
      <c r="G14" s="10">
        <v>1086</v>
      </c>
      <c r="H14" s="14">
        <v>2.4</v>
      </c>
    </row>
    <row r="15" spans="1:8" ht="21" customHeight="1">
      <c r="A15" s="13">
        <v>27</v>
      </c>
      <c r="B15" s="17">
        <v>39504</v>
      </c>
      <c r="C15" s="17">
        <v>19481</v>
      </c>
      <c r="D15" s="17">
        <v>20023</v>
      </c>
      <c r="E15" s="17">
        <v>13658</v>
      </c>
      <c r="F15" s="11">
        <v>2.8923707717088898</v>
      </c>
      <c r="G15" s="17">
        <v>1119.7278911564626</v>
      </c>
      <c r="H15" s="14">
        <v>3.4</v>
      </c>
    </row>
    <row r="16" spans="1:8" ht="21" customHeight="1">
      <c r="A16" s="18" t="s">
        <v>14</v>
      </c>
      <c r="B16" s="19">
        <v>41206</v>
      </c>
      <c r="C16" s="19">
        <v>20242</v>
      </c>
      <c r="D16" s="19">
        <v>20964</v>
      </c>
      <c r="E16" s="19">
        <v>15672</v>
      </c>
      <c r="F16" s="20">
        <f>B16/E16</f>
        <v>2.6292751403777439</v>
      </c>
      <c r="G16" s="19">
        <v>1168</v>
      </c>
      <c r="H16" s="21">
        <f>B16/B15*100-100</f>
        <v>4.3084244633454887</v>
      </c>
    </row>
    <row r="17" spans="1:8" ht="18" customHeight="1">
      <c r="H17" s="5" t="s">
        <v>15</v>
      </c>
    </row>
    <row r="19" spans="1:8" ht="17.25">
      <c r="A19" s="582" t="s">
        <v>16</v>
      </c>
      <c r="B19" s="582"/>
      <c r="C19" s="582"/>
      <c r="D19" s="582"/>
      <c r="E19" s="582"/>
      <c r="F19" s="582"/>
      <c r="G19" s="582"/>
      <c r="H19" s="582"/>
    </row>
    <row r="20" spans="1:8">
      <c r="H20" s="5" t="s">
        <v>17</v>
      </c>
    </row>
    <row r="21" spans="1:8">
      <c r="A21" s="22"/>
      <c r="B21" s="583"/>
      <c r="C21" s="583"/>
      <c r="D21" s="583"/>
      <c r="E21" s="583"/>
      <c r="F21" s="23"/>
      <c r="G21" s="23"/>
      <c r="H21" s="23"/>
    </row>
    <row r="22" spans="1:8">
      <c r="A22" s="22"/>
      <c r="B22" s="22"/>
      <c r="C22" s="22"/>
      <c r="D22" s="22"/>
      <c r="E22" s="583"/>
      <c r="F22" s="23"/>
      <c r="G22" s="23"/>
      <c r="H22" s="23"/>
    </row>
    <row r="23" spans="1:8">
      <c r="A23" s="24"/>
      <c r="B23" s="25"/>
      <c r="C23" s="25"/>
      <c r="D23" s="25"/>
      <c r="E23" s="25"/>
      <c r="F23" s="23"/>
      <c r="G23" s="23"/>
      <c r="H23" s="23"/>
    </row>
    <row r="24" spans="1:8">
      <c r="A24" s="24"/>
      <c r="B24" s="25"/>
      <c r="C24" s="25"/>
      <c r="D24" s="25"/>
      <c r="E24" s="25"/>
      <c r="F24" s="23"/>
      <c r="G24" s="23"/>
      <c r="H24" s="23"/>
    </row>
    <row r="25" spans="1:8">
      <c r="A25" s="24"/>
      <c r="B25" s="25"/>
      <c r="C25" s="25"/>
      <c r="D25" s="25"/>
      <c r="E25" s="25"/>
      <c r="F25" s="23"/>
      <c r="G25" s="23"/>
      <c r="H25" s="23"/>
    </row>
    <row r="26" spans="1:8">
      <c r="A26" s="24"/>
      <c r="B26" s="25"/>
      <c r="C26" s="25"/>
      <c r="D26" s="25"/>
      <c r="E26" s="25"/>
      <c r="F26" s="23"/>
      <c r="G26" s="23"/>
      <c r="H26" s="23"/>
    </row>
    <row r="27" spans="1:8">
      <c r="A27" s="24"/>
      <c r="B27" s="25"/>
      <c r="C27" s="25"/>
      <c r="D27" s="25"/>
      <c r="E27" s="25"/>
      <c r="F27" s="23"/>
      <c r="G27" s="23"/>
      <c r="H27" s="23"/>
    </row>
    <row r="28" spans="1:8">
      <c r="A28" s="24"/>
      <c r="B28" s="25"/>
      <c r="C28" s="25"/>
      <c r="D28" s="25"/>
      <c r="E28" s="25"/>
      <c r="F28" s="23"/>
      <c r="G28" s="23"/>
      <c r="H28" s="23"/>
    </row>
    <row r="29" spans="1:8">
      <c r="A29" s="24"/>
      <c r="B29" s="25"/>
      <c r="C29" s="25"/>
      <c r="D29" s="25"/>
      <c r="E29" s="25"/>
      <c r="F29" s="23"/>
      <c r="G29" s="23"/>
      <c r="H29" s="23"/>
    </row>
    <row r="30" spans="1:8">
      <c r="A30" s="24"/>
      <c r="B30" s="25"/>
      <c r="C30" s="25"/>
      <c r="D30" s="25"/>
      <c r="E30" s="25"/>
      <c r="F30" s="23"/>
      <c r="G30" s="23"/>
      <c r="H30" s="23"/>
    </row>
    <row r="31" spans="1:8">
      <c r="A31" s="24"/>
      <c r="B31" s="25"/>
      <c r="C31" s="25"/>
      <c r="D31" s="25"/>
      <c r="E31" s="25"/>
      <c r="F31" s="23"/>
      <c r="G31" s="23"/>
      <c r="H31" s="23"/>
    </row>
    <row r="32" spans="1:8">
      <c r="A32" s="24"/>
      <c r="B32" s="25"/>
      <c r="C32" s="25"/>
      <c r="D32" s="25"/>
      <c r="E32" s="25"/>
      <c r="F32" s="23"/>
      <c r="G32" s="23"/>
      <c r="H32" s="23"/>
    </row>
    <row r="33" spans="1:8">
      <c r="A33" s="24"/>
      <c r="B33" s="25"/>
      <c r="C33" s="25"/>
      <c r="D33" s="25"/>
      <c r="E33" s="25"/>
      <c r="F33" s="23"/>
      <c r="G33" s="23"/>
      <c r="H33" s="23"/>
    </row>
    <row r="34" spans="1:8">
      <c r="A34" s="24"/>
      <c r="B34" s="25"/>
      <c r="C34" s="25"/>
      <c r="D34" s="25"/>
      <c r="E34" s="25"/>
      <c r="F34" s="23"/>
      <c r="G34" s="23"/>
      <c r="H34" s="23"/>
    </row>
    <row r="35" spans="1:8">
      <c r="A35" s="24"/>
      <c r="B35" s="25"/>
      <c r="C35" s="25"/>
      <c r="D35" s="25"/>
      <c r="E35" s="25"/>
      <c r="F35" s="23"/>
      <c r="G35" s="23"/>
      <c r="H35" s="23"/>
    </row>
    <row r="36" spans="1:8">
      <c r="A36" s="24"/>
      <c r="B36" s="25"/>
      <c r="C36" s="25"/>
      <c r="D36" s="25"/>
      <c r="E36" s="25"/>
      <c r="F36" s="23"/>
      <c r="G36" s="23"/>
      <c r="H36" s="23"/>
    </row>
    <row r="37" spans="1:8">
      <c r="A37" s="24"/>
      <c r="B37" s="25"/>
      <c r="C37" s="25"/>
      <c r="D37" s="25"/>
      <c r="E37" s="25"/>
      <c r="F37" s="23"/>
      <c r="G37" s="23"/>
      <c r="H37" s="23"/>
    </row>
    <row r="38" spans="1:8">
      <c r="A38" s="24"/>
      <c r="B38" s="25"/>
      <c r="C38" s="25"/>
      <c r="D38" s="25"/>
      <c r="E38" s="25"/>
      <c r="F38" s="23"/>
      <c r="G38" s="23"/>
      <c r="H38" s="23"/>
    </row>
    <row r="39" spans="1:8">
      <c r="A39" s="24"/>
      <c r="B39" s="25"/>
      <c r="C39" s="25"/>
      <c r="D39" s="25"/>
      <c r="E39" s="25"/>
      <c r="F39" s="23"/>
      <c r="G39" s="23"/>
      <c r="H39" s="23"/>
    </row>
    <row r="40" spans="1:8">
      <c r="A40" s="24"/>
      <c r="B40" s="25"/>
      <c r="C40" s="25"/>
      <c r="D40" s="25"/>
      <c r="E40" s="25"/>
      <c r="F40" s="23"/>
      <c r="G40" s="23"/>
      <c r="H40" s="23"/>
    </row>
    <row r="41" spans="1:8">
      <c r="A41" s="24"/>
      <c r="B41" s="25"/>
      <c r="C41" s="25"/>
      <c r="D41" s="25"/>
      <c r="E41" s="25"/>
      <c r="F41" s="23"/>
      <c r="G41" s="23"/>
      <c r="H41" s="23"/>
    </row>
    <row r="42" spans="1:8">
      <c r="A42" s="23"/>
      <c r="B42" s="23"/>
      <c r="C42" s="23"/>
      <c r="D42" s="23"/>
      <c r="E42" s="23"/>
      <c r="F42" s="23"/>
      <c r="G42" s="23"/>
      <c r="H42" s="23"/>
    </row>
    <row r="43" spans="1:8">
      <c r="A43" s="23"/>
      <c r="B43" s="23"/>
      <c r="C43" s="23"/>
      <c r="D43" s="23"/>
      <c r="E43" s="23"/>
      <c r="F43" s="23"/>
      <c r="G43" s="23"/>
      <c r="H43" s="23"/>
    </row>
    <row r="44" spans="1:8">
      <c r="A44" s="23"/>
      <c r="B44" s="23"/>
      <c r="C44" s="23"/>
      <c r="D44" s="23"/>
      <c r="E44" s="23"/>
      <c r="F44" s="23"/>
      <c r="G44" s="23"/>
      <c r="H44" s="23"/>
    </row>
    <row r="45" spans="1:8">
      <c r="A45" s="23"/>
      <c r="B45" s="23"/>
      <c r="C45" s="23"/>
      <c r="D45" s="23"/>
      <c r="E45" s="23"/>
      <c r="F45" s="23"/>
      <c r="G45" s="23"/>
      <c r="H45" s="23"/>
    </row>
    <row r="46" spans="1:8">
      <c r="A46" s="23"/>
      <c r="B46" s="23"/>
      <c r="C46" s="23"/>
      <c r="D46" s="23"/>
      <c r="E46" s="23"/>
      <c r="F46" s="23"/>
      <c r="G46" s="23"/>
      <c r="H46" s="23"/>
    </row>
    <row r="47" spans="1:8">
      <c r="A47" s="23"/>
      <c r="B47" s="23"/>
      <c r="C47" s="23"/>
      <c r="D47" s="23"/>
      <c r="E47" s="23"/>
      <c r="F47" s="23"/>
      <c r="G47" s="23"/>
      <c r="H47" s="23"/>
    </row>
    <row r="48" spans="1:8">
      <c r="A48" s="23"/>
      <c r="B48" s="23"/>
      <c r="C48" s="23"/>
      <c r="D48" s="23"/>
      <c r="E48" s="23"/>
      <c r="F48" s="23"/>
      <c r="G48" s="23"/>
      <c r="H48" s="23"/>
    </row>
    <row r="49" spans="1:8">
      <c r="A49" s="23"/>
      <c r="B49" s="23"/>
      <c r="C49" s="23"/>
      <c r="D49" s="23"/>
      <c r="E49" s="23"/>
      <c r="F49" s="23"/>
      <c r="G49" s="23"/>
      <c r="H49" s="23"/>
    </row>
    <row r="50" spans="1:8">
      <c r="A50" s="23"/>
      <c r="B50" s="23"/>
      <c r="C50" s="23"/>
      <c r="D50" s="23"/>
      <c r="E50" s="23"/>
      <c r="F50" s="23"/>
      <c r="G50" s="23"/>
      <c r="H50" s="23"/>
    </row>
    <row r="51" spans="1:8">
      <c r="A51" s="23"/>
      <c r="B51" s="23"/>
      <c r="C51" s="23"/>
      <c r="D51" s="23"/>
      <c r="E51" s="23"/>
      <c r="F51" s="23"/>
      <c r="G51" s="23"/>
      <c r="H51" s="23"/>
    </row>
    <row r="52" spans="1:8">
      <c r="A52" s="23"/>
      <c r="B52" s="23"/>
      <c r="C52" s="23"/>
      <c r="D52" s="23"/>
      <c r="E52" s="23"/>
      <c r="F52" s="23"/>
      <c r="G52" s="23"/>
      <c r="H52" s="23"/>
    </row>
    <row r="53" spans="1:8">
      <c r="A53" s="23"/>
      <c r="B53" s="23"/>
      <c r="C53" s="23"/>
      <c r="D53" s="23"/>
      <c r="E53" s="23"/>
      <c r="F53" s="23"/>
      <c r="G53" s="23"/>
      <c r="H53" s="23"/>
    </row>
    <row r="54" spans="1:8">
      <c r="A54" s="23"/>
      <c r="B54" s="23"/>
      <c r="C54" s="23"/>
      <c r="D54" s="23"/>
      <c r="E54" s="23"/>
      <c r="F54" s="23"/>
      <c r="G54" s="23"/>
      <c r="H54" s="23"/>
    </row>
    <row r="55" spans="1:8">
      <c r="A55" s="23"/>
      <c r="B55" s="23"/>
      <c r="C55" s="23"/>
      <c r="D55" s="23"/>
      <c r="E55" s="23"/>
      <c r="F55" s="23"/>
      <c r="G55" s="23"/>
      <c r="H55" s="23"/>
    </row>
    <row r="56" spans="1:8">
      <c r="A56" s="23"/>
      <c r="B56" s="23"/>
      <c r="C56" s="23"/>
      <c r="D56" s="23"/>
      <c r="E56" s="23"/>
      <c r="F56" s="23"/>
      <c r="G56" s="23"/>
      <c r="H56" s="23"/>
    </row>
    <row r="57" spans="1:8">
      <c r="A57" s="23"/>
      <c r="B57" s="23"/>
      <c r="C57" s="23"/>
      <c r="D57" s="23"/>
      <c r="E57" s="23"/>
      <c r="F57" s="23"/>
      <c r="G57" s="23"/>
      <c r="H57" s="23"/>
    </row>
    <row r="58" spans="1:8">
      <c r="A58" s="23"/>
      <c r="B58" s="23"/>
      <c r="C58" s="23"/>
      <c r="D58" s="23"/>
      <c r="E58" s="23"/>
      <c r="F58" s="23"/>
      <c r="G58" s="23"/>
      <c r="H58" s="23"/>
    </row>
    <row r="59" spans="1:8">
      <c r="A59" s="23"/>
      <c r="B59" s="23"/>
      <c r="C59" s="23"/>
      <c r="D59" s="23"/>
      <c r="E59" s="23"/>
      <c r="F59" s="23"/>
      <c r="G59" s="23"/>
      <c r="H59" s="23"/>
    </row>
    <row r="60" spans="1:8">
      <c r="H60" s="5" t="s">
        <v>18</v>
      </c>
    </row>
  </sheetData>
  <mergeCells count="4">
    <mergeCell ref="A5:H5"/>
    <mergeCell ref="A19:H19"/>
    <mergeCell ref="B21:D21"/>
    <mergeCell ref="E21:E22"/>
  </mergeCells>
  <phoneticPr fontId="4"/>
  <printOptions horizontalCentered="1" verticalCentered="1"/>
  <pageMargins left="0.19685039370078741" right="0.19685039370078741" top="0.19685039370078741" bottom="0.19685039370078741" header="0" footer="0"/>
  <pageSetup paperSize="9" orientation="portrait" verticalDpi="4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2:O27"/>
  <sheetViews>
    <sheetView showGridLines="0" view="pageBreakPreview" topLeftCell="A23" zoomScaleSheetLayoutView="100" workbookViewId="0">
      <selection activeCell="H18" sqref="H18"/>
    </sheetView>
  </sheetViews>
  <sheetFormatPr defaultRowHeight="12"/>
  <cols>
    <col min="1" max="1" width="11.375" style="2" customWidth="1"/>
    <col min="2" max="3" width="11.375" style="2" hidden="1" customWidth="1"/>
    <col min="4" max="11" width="11.375" style="2" customWidth="1"/>
    <col min="12" max="12" width="8.625" style="2" customWidth="1"/>
    <col min="13" max="19" width="11.375" style="2" customWidth="1"/>
    <col min="20" max="16384" width="9" style="2"/>
  </cols>
  <sheetData>
    <row r="2" spans="1:15" ht="17.25">
      <c r="A2" s="582" t="s">
        <v>19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</row>
    <row r="3" spans="1:15" ht="12" customHeight="1">
      <c r="A3" s="1"/>
      <c r="B3" s="26"/>
      <c r="C3" s="26"/>
      <c r="D3" s="26"/>
      <c r="E3" s="26"/>
      <c r="F3" s="26"/>
      <c r="G3" s="4"/>
      <c r="H3" s="4"/>
    </row>
    <row r="4" spans="1:15">
      <c r="A4" s="27" t="s">
        <v>20</v>
      </c>
      <c r="K4" s="5" t="s">
        <v>21</v>
      </c>
    </row>
    <row r="5" spans="1:15" ht="21" customHeight="1">
      <c r="A5" s="584" t="s">
        <v>22</v>
      </c>
      <c r="B5" s="585" t="s">
        <v>12</v>
      </c>
      <c r="C5" s="585" t="s">
        <v>23</v>
      </c>
      <c r="D5" s="585" t="s">
        <v>24</v>
      </c>
      <c r="E5" s="585">
        <v>12</v>
      </c>
      <c r="F5" s="585">
        <v>17</v>
      </c>
      <c r="G5" s="587">
        <v>22</v>
      </c>
      <c r="H5" s="587">
        <v>27</v>
      </c>
      <c r="I5" s="589" t="s">
        <v>25</v>
      </c>
      <c r="J5" s="590"/>
      <c r="K5" s="591"/>
    </row>
    <row r="6" spans="1:15" ht="21" customHeight="1">
      <c r="A6" s="584"/>
      <c r="B6" s="586"/>
      <c r="C6" s="586"/>
      <c r="D6" s="586"/>
      <c r="E6" s="586"/>
      <c r="F6" s="586"/>
      <c r="G6" s="588"/>
      <c r="H6" s="588"/>
      <c r="I6" s="6" t="s">
        <v>26</v>
      </c>
      <c r="J6" s="6" t="s">
        <v>6</v>
      </c>
      <c r="K6" s="6" t="s">
        <v>7</v>
      </c>
    </row>
    <row r="7" spans="1:15" ht="21" customHeight="1">
      <c r="A7" s="28" t="s">
        <v>27</v>
      </c>
      <c r="B7" s="29">
        <v>1106559</v>
      </c>
      <c r="C7" s="30">
        <v>1179097</v>
      </c>
      <c r="D7" s="30">
        <v>1273440</v>
      </c>
      <c r="E7" s="30">
        <v>1318220</v>
      </c>
      <c r="F7" s="30">
        <v>1361594</v>
      </c>
      <c r="G7" s="563">
        <v>1392818</v>
      </c>
      <c r="H7" s="564">
        <v>1433566</v>
      </c>
      <c r="I7" s="265">
        <v>1467480</v>
      </c>
      <c r="J7" s="565">
        <v>722812</v>
      </c>
      <c r="K7" s="566">
        <v>744668</v>
      </c>
      <c r="L7" s="33"/>
    </row>
    <row r="8" spans="1:15" ht="21" customHeight="1">
      <c r="A8" s="34" t="s">
        <v>28</v>
      </c>
      <c r="B8" s="35">
        <v>414452</v>
      </c>
      <c r="C8" s="36">
        <f>SUM(C9:C22)</f>
        <v>457993</v>
      </c>
      <c r="D8" s="36">
        <v>527200</v>
      </c>
      <c r="E8" s="36">
        <v>557995</v>
      </c>
      <c r="F8" s="36">
        <v>578857</v>
      </c>
      <c r="G8" s="36">
        <v>597195</v>
      </c>
      <c r="H8" s="56">
        <v>620259</v>
      </c>
      <c r="I8" s="267">
        <v>641908</v>
      </c>
      <c r="J8" s="56">
        <v>314997</v>
      </c>
      <c r="K8" s="115">
        <v>326931</v>
      </c>
      <c r="L8" s="33"/>
    </row>
    <row r="9" spans="1:15" ht="21" customHeight="1">
      <c r="A9" s="34" t="s">
        <v>29</v>
      </c>
      <c r="B9" s="35">
        <v>94851</v>
      </c>
      <c r="C9" s="36">
        <v>101210</v>
      </c>
      <c r="D9" s="36">
        <v>115336</v>
      </c>
      <c r="E9" s="36">
        <v>119686</v>
      </c>
      <c r="F9" s="36">
        <v>126400</v>
      </c>
      <c r="G9" s="567">
        <v>130249</v>
      </c>
      <c r="H9" s="56">
        <v>139279</v>
      </c>
      <c r="I9" s="267">
        <v>142752</v>
      </c>
      <c r="J9" s="56">
        <v>69489</v>
      </c>
      <c r="K9" s="115">
        <v>73263</v>
      </c>
      <c r="L9" s="33"/>
    </row>
    <row r="10" spans="1:15" ht="21" customHeight="1">
      <c r="A10" s="34" t="s">
        <v>30</v>
      </c>
      <c r="B10" s="35">
        <v>62549</v>
      </c>
      <c r="C10" s="36">
        <v>69206</v>
      </c>
      <c r="D10" s="36">
        <v>82862</v>
      </c>
      <c r="E10" s="36">
        <v>86744</v>
      </c>
      <c r="F10" s="36">
        <v>89769</v>
      </c>
      <c r="G10" s="567">
        <v>91928</v>
      </c>
      <c r="H10" s="56">
        <v>96243</v>
      </c>
      <c r="I10" s="267">
        <v>100125</v>
      </c>
      <c r="J10" s="56">
        <v>48826</v>
      </c>
      <c r="K10" s="115">
        <v>51299</v>
      </c>
      <c r="L10" s="33"/>
    </row>
    <row r="11" spans="1:15" ht="21" customHeight="1">
      <c r="A11" s="34" t="s">
        <v>31</v>
      </c>
      <c r="B11" s="35">
        <v>70282</v>
      </c>
      <c r="C11" s="36">
        <v>81611</v>
      </c>
      <c r="D11" s="36">
        <v>96002</v>
      </c>
      <c r="E11" s="36">
        <v>102734</v>
      </c>
      <c r="F11" s="36">
        <v>106049</v>
      </c>
      <c r="G11" s="567">
        <v>110351</v>
      </c>
      <c r="H11" s="56">
        <v>114232</v>
      </c>
      <c r="I11" s="267">
        <v>115690</v>
      </c>
      <c r="J11" s="56">
        <v>55977</v>
      </c>
      <c r="K11" s="115">
        <v>59713</v>
      </c>
      <c r="L11" s="33"/>
    </row>
    <row r="12" spans="1:15" ht="21" customHeight="1">
      <c r="A12" s="34" t="s">
        <v>32</v>
      </c>
      <c r="B12" s="35" t="s">
        <v>33</v>
      </c>
      <c r="C12" s="36" t="s">
        <v>34</v>
      </c>
      <c r="D12" s="36" t="s">
        <v>35</v>
      </c>
      <c r="E12" s="36" t="s">
        <v>35</v>
      </c>
      <c r="F12" s="36">
        <v>113535</v>
      </c>
      <c r="G12" s="567">
        <v>116979</v>
      </c>
      <c r="H12" s="56">
        <v>118898</v>
      </c>
      <c r="I12" s="267">
        <v>125303</v>
      </c>
      <c r="J12" s="56">
        <v>63049</v>
      </c>
      <c r="K12" s="115">
        <v>62254</v>
      </c>
      <c r="L12" s="33"/>
      <c r="M12" s="33"/>
      <c r="N12" s="33"/>
      <c r="O12" s="33"/>
    </row>
    <row r="13" spans="1:15" ht="21" hidden="1" customHeight="1">
      <c r="A13" s="34" t="s">
        <v>36</v>
      </c>
      <c r="B13" s="35">
        <v>18533</v>
      </c>
      <c r="C13" s="36">
        <v>20120</v>
      </c>
      <c r="D13" s="36">
        <v>21808</v>
      </c>
      <c r="E13" s="36">
        <v>21992</v>
      </c>
      <c r="F13" s="36">
        <v>22441</v>
      </c>
      <c r="G13" s="567">
        <v>22920</v>
      </c>
      <c r="H13" s="56"/>
      <c r="I13" s="267"/>
      <c r="J13" s="56"/>
      <c r="K13" s="115"/>
      <c r="L13" s="33"/>
    </row>
    <row r="14" spans="1:15" ht="21" hidden="1" customHeight="1">
      <c r="A14" s="34" t="s">
        <v>37</v>
      </c>
      <c r="B14" s="35">
        <v>46635</v>
      </c>
      <c r="C14" s="36">
        <v>51351</v>
      </c>
      <c r="D14" s="36">
        <v>57169</v>
      </c>
      <c r="E14" s="36">
        <v>61061</v>
      </c>
      <c r="F14" s="36">
        <v>64864</v>
      </c>
      <c r="G14" s="567">
        <v>68341</v>
      </c>
      <c r="H14" s="56"/>
      <c r="I14" s="267"/>
      <c r="J14" s="56"/>
      <c r="K14" s="115"/>
      <c r="L14" s="33"/>
    </row>
    <row r="15" spans="1:15" ht="21" hidden="1" customHeight="1">
      <c r="A15" s="34" t="s">
        <v>38</v>
      </c>
      <c r="B15" s="35">
        <v>13777</v>
      </c>
      <c r="C15" s="36">
        <v>13947</v>
      </c>
      <c r="D15" s="36">
        <v>13123</v>
      </c>
      <c r="E15" s="36">
        <v>13358</v>
      </c>
      <c r="F15" s="36">
        <v>12536</v>
      </c>
      <c r="G15" s="567">
        <v>12088</v>
      </c>
      <c r="H15" s="56"/>
      <c r="I15" s="267"/>
      <c r="J15" s="56"/>
      <c r="K15" s="115"/>
      <c r="L15" s="33"/>
    </row>
    <row r="16" spans="1:15" ht="21" hidden="1" customHeight="1">
      <c r="A16" s="34" t="s">
        <v>39</v>
      </c>
      <c r="B16" s="35">
        <v>12340</v>
      </c>
      <c r="C16" s="36">
        <v>13121</v>
      </c>
      <c r="D16" s="36">
        <v>13128</v>
      </c>
      <c r="E16" s="36">
        <v>13581</v>
      </c>
      <c r="F16" s="36">
        <v>13694</v>
      </c>
      <c r="G16" s="567">
        <v>13630</v>
      </c>
      <c r="H16" s="56"/>
      <c r="I16" s="267"/>
      <c r="J16" s="56"/>
      <c r="K16" s="115"/>
      <c r="L16" s="33"/>
    </row>
    <row r="17" spans="1:12" s="44" customFormat="1" ht="21" customHeight="1">
      <c r="A17" s="40" t="s">
        <v>40</v>
      </c>
      <c r="B17" s="41">
        <v>26516</v>
      </c>
      <c r="C17" s="42">
        <v>28536</v>
      </c>
      <c r="D17" s="42">
        <v>32912</v>
      </c>
      <c r="E17" s="42">
        <v>36115</v>
      </c>
      <c r="F17" s="42">
        <v>37306</v>
      </c>
      <c r="G17" s="568">
        <v>38200</v>
      </c>
      <c r="H17" s="67">
        <v>39504</v>
      </c>
      <c r="I17" s="569">
        <v>41206</v>
      </c>
      <c r="J17" s="67">
        <v>20242</v>
      </c>
      <c r="K17" s="570">
        <v>20964</v>
      </c>
      <c r="L17" s="33"/>
    </row>
    <row r="18" spans="1:12" ht="21" customHeight="1">
      <c r="A18" s="34" t="s">
        <v>41</v>
      </c>
      <c r="B18" s="35">
        <v>14094</v>
      </c>
      <c r="C18" s="36">
        <v>14126</v>
      </c>
      <c r="D18" s="36">
        <v>13752</v>
      </c>
      <c r="E18" s="36">
        <v>13661</v>
      </c>
      <c r="F18" s="36">
        <v>13629</v>
      </c>
      <c r="G18" s="567">
        <v>13827</v>
      </c>
      <c r="H18" s="56">
        <v>13685</v>
      </c>
      <c r="I18" s="267">
        <v>13521</v>
      </c>
      <c r="J18" s="56">
        <v>6561</v>
      </c>
      <c r="K18" s="115">
        <v>6960</v>
      </c>
      <c r="L18" s="33"/>
    </row>
    <row r="19" spans="1:12" ht="21" customHeight="1">
      <c r="A19" s="34" t="s">
        <v>42</v>
      </c>
      <c r="B19" s="35">
        <v>16014</v>
      </c>
      <c r="C19" s="36">
        <v>19008</v>
      </c>
      <c r="D19" s="36">
        <v>23737</v>
      </c>
      <c r="E19" s="36">
        <v>25554</v>
      </c>
      <c r="F19" s="36">
        <v>26848</v>
      </c>
      <c r="G19" s="567">
        <v>27264</v>
      </c>
      <c r="H19" s="56">
        <v>28308</v>
      </c>
      <c r="I19" s="267">
        <v>28201</v>
      </c>
      <c r="J19" s="56">
        <v>13483</v>
      </c>
      <c r="K19" s="115">
        <v>14718</v>
      </c>
      <c r="L19" s="33"/>
    </row>
    <row r="20" spans="1:12" ht="21" customHeight="1">
      <c r="A20" s="34" t="s">
        <v>43</v>
      </c>
      <c r="B20" s="35">
        <v>12210</v>
      </c>
      <c r="C20" s="36">
        <v>13011</v>
      </c>
      <c r="D20" s="36">
        <v>15023</v>
      </c>
      <c r="E20" s="36">
        <v>15745</v>
      </c>
      <c r="F20" s="36">
        <v>15790</v>
      </c>
      <c r="G20" s="567">
        <v>15951</v>
      </c>
      <c r="H20" s="56">
        <v>16148</v>
      </c>
      <c r="I20" s="267">
        <v>17969</v>
      </c>
      <c r="J20" s="56">
        <v>8667</v>
      </c>
      <c r="K20" s="115">
        <v>9302</v>
      </c>
      <c r="L20" s="33"/>
    </row>
    <row r="21" spans="1:12" ht="21" customHeight="1">
      <c r="A21" s="34" t="s">
        <v>44</v>
      </c>
      <c r="B21" s="35">
        <v>10346</v>
      </c>
      <c r="C21" s="36">
        <v>10765</v>
      </c>
      <c r="D21" s="36">
        <v>13832</v>
      </c>
      <c r="E21" s="36">
        <v>14987</v>
      </c>
      <c r="F21" s="36">
        <v>15798</v>
      </c>
      <c r="G21" s="567">
        <v>17680</v>
      </c>
      <c r="H21" s="56">
        <v>19454</v>
      </c>
      <c r="I21" s="267">
        <v>22157</v>
      </c>
      <c r="J21" s="56">
        <v>11036</v>
      </c>
      <c r="K21" s="115">
        <v>11121</v>
      </c>
      <c r="L21" s="33"/>
    </row>
    <row r="22" spans="1:12" ht="21" customHeight="1">
      <c r="A22" s="45" t="s">
        <v>45</v>
      </c>
      <c r="B22" s="46">
        <v>16305</v>
      </c>
      <c r="C22" s="47">
        <v>21981</v>
      </c>
      <c r="D22" s="47">
        <v>28516</v>
      </c>
      <c r="E22" s="47">
        <v>32777</v>
      </c>
      <c r="F22" s="47">
        <v>33733</v>
      </c>
      <c r="G22" s="571">
        <v>34766</v>
      </c>
      <c r="H22" s="74">
        <v>34508</v>
      </c>
      <c r="I22" s="73">
        <v>34984</v>
      </c>
      <c r="J22" s="74">
        <v>17647</v>
      </c>
      <c r="K22" s="572">
        <v>17337</v>
      </c>
      <c r="L22" s="33"/>
    </row>
    <row r="23" spans="1:12" ht="21" customHeight="1">
      <c r="K23" s="5" t="s">
        <v>15</v>
      </c>
    </row>
    <row r="27" spans="1:12" ht="17.25">
      <c r="A27" s="582" t="s">
        <v>46</v>
      </c>
      <c r="B27" s="582"/>
      <c r="C27" s="582"/>
      <c r="D27" s="582"/>
      <c r="E27" s="582"/>
      <c r="F27" s="582"/>
      <c r="G27" s="582"/>
      <c r="H27" s="582"/>
      <c r="I27" s="582"/>
      <c r="J27" s="582"/>
      <c r="K27" s="582"/>
    </row>
  </sheetData>
  <mergeCells count="11">
    <mergeCell ref="A27:K27"/>
    <mergeCell ref="A2:K2"/>
    <mergeCell ref="A5:A6"/>
    <mergeCell ref="B5:B6"/>
    <mergeCell ref="C5:C6"/>
    <mergeCell ref="D5:D6"/>
    <mergeCell ref="E5:E6"/>
    <mergeCell ref="F5:F6"/>
    <mergeCell ref="G5:G6"/>
    <mergeCell ref="H5:H6"/>
    <mergeCell ref="I5:K5"/>
  </mergeCells>
  <phoneticPr fontId="4"/>
  <printOptions horizontalCentered="1" verticalCentered="1"/>
  <pageMargins left="0.59055118110236227" right="0.59055118110236227" top="0.59055118110236227" bottom="0.78740157480314965" header="0" footer="0"/>
  <pageSetup paperSize="9" scale="90" orientation="portrait" verticalDpi="4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1:O41"/>
  <sheetViews>
    <sheetView showGridLines="0" view="pageBreakPreview" topLeftCell="A2" zoomScaleNormal="100" zoomScaleSheetLayoutView="100" workbookViewId="0">
      <selection activeCell="D93" sqref="D93"/>
    </sheetView>
  </sheetViews>
  <sheetFormatPr defaultRowHeight="12"/>
  <cols>
    <col min="1" max="1" width="9" style="2"/>
    <col min="2" max="2" width="9.75" style="2" customWidth="1"/>
    <col min="3" max="3" width="8.5" style="2" bestFit="1" customWidth="1"/>
    <col min="4" max="4" width="7.25" style="2" customWidth="1"/>
    <col min="5" max="7" width="10.375" style="2" customWidth="1"/>
    <col min="8" max="8" width="12.75" style="2" customWidth="1"/>
    <col min="9" max="9" width="10.5" style="2" customWidth="1"/>
    <col min="10" max="10" width="10.625" style="2" customWidth="1"/>
    <col min="11" max="11" width="2.125" style="2" customWidth="1"/>
    <col min="12" max="12" width="14.125" style="2" bestFit="1" customWidth="1"/>
    <col min="13" max="16384" width="9" style="2"/>
  </cols>
  <sheetData>
    <row r="1" spans="2:15" hidden="1">
      <c r="B1" s="2" t="s">
        <v>331</v>
      </c>
    </row>
    <row r="2" spans="2:15" ht="21" customHeight="1">
      <c r="B2" s="592" t="s">
        <v>332</v>
      </c>
      <c r="C2" s="592"/>
      <c r="D2" s="592"/>
      <c r="E2" s="592"/>
      <c r="F2" s="592"/>
      <c r="G2" s="592"/>
      <c r="H2" s="592"/>
      <c r="I2" s="592"/>
      <c r="J2" s="592"/>
      <c r="K2" s="190"/>
      <c r="L2" s="190"/>
      <c r="M2" s="190"/>
      <c r="N2" s="190"/>
      <c r="O2" s="190"/>
    </row>
    <row r="3" spans="2:15">
      <c r="B3" s="189"/>
      <c r="C3" s="189"/>
      <c r="D3" s="189"/>
      <c r="E3" s="189"/>
      <c r="F3" s="189"/>
      <c r="G3" s="189"/>
      <c r="H3" s="189"/>
      <c r="I3" s="189"/>
      <c r="J3" s="189"/>
      <c r="K3" s="190"/>
      <c r="L3" s="190"/>
      <c r="M3" s="190"/>
      <c r="N3" s="190"/>
      <c r="O3" s="190"/>
    </row>
    <row r="4" spans="2:15" ht="18" customHeight="1">
      <c r="B4" s="254"/>
      <c r="C4" s="254"/>
      <c r="D4" s="254"/>
      <c r="E4" s="254"/>
      <c r="F4" s="254"/>
      <c r="G4" s="254"/>
      <c r="H4" s="254"/>
      <c r="I4" s="274"/>
      <c r="J4" s="274" t="s">
        <v>333</v>
      </c>
      <c r="K4" s="190"/>
      <c r="L4" s="190"/>
      <c r="M4" s="190"/>
      <c r="N4" s="190"/>
      <c r="O4" s="190"/>
    </row>
    <row r="5" spans="2:15" ht="39" customHeight="1">
      <c r="B5" s="198" t="s">
        <v>334</v>
      </c>
      <c r="C5" s="198" t="s">
        <v>335</v>
      </c>
      <c r="D5" s="6" t="s">
        <v>5</v>
      </c>
      <c r="E5" s="6" t="s">
        <v>6</v>
      </c>
      <c r="F5" s="6" t="s">
        <v>7</v>
      </c>
      <c r="G5" s="6" t="s">
        <v>8</v>
      </c>
      <c r="H5" s="7" t="s">
        <v>9</v>
      </c>
      <c r="I5" s="7" t="s">
        <v>10</v>
      </c>
      <c r="J5" s="7" t="s">
        <v>336</v>
      </c>
      <c r="K5" s="190"/>
      <c r="L5" s="190"/>
      <c r="M5" s="190"/>
      <c r="N5" s="190"/>
      <c r="O5" s="190"/>
    </row>
    <row r="6" spans="2:15" ht="21" hidden="1" customHeight="1">
      <c r="B6" s="275" t="s">
        <v>337</v>
      </c>
      <c r="C6" s="276" t="s">
        <v>338</v>
      </c>
      <c r="D6" s="277">
        <v>31010</v>
      </c>
      <c r="E6" s="277">
        <v>15480</v>
      </c>
      <c r="F6" s="277">
        <v>15530</v>
      </c>
      <c r="G6" s="277">
        <v>7912</v>
      </c>
      <c r="H6" s="278">
        <f>D6/G6</f>
        <v>3.9193629929221436</v>
      </c>
      <c r="I6" s="279">
        <f>D6/35.17</f>
        <v>881.71737276087572</v>
      </c>
      <c r="J6" s="280"/>
      <c r="K6" s="190"/>
      <c r="L6" s="190"/>
      <c r="M6" s="190"/>
      <c r="N6" s="190"/>
      <c r="O6" s="190"/>
    </row>
    <row r="7" spans="2:15" ht="21" hidden="1" customHeight="1">
      <c r="B7" s="281" t="s">
        <v>339</v>
      </c>
      <c r="C7" s="282">
        <v>2</v>
      </c>
      <c r="D7" s="283">
        <v>31711</v>
      </c>
      <c r="E7" s="283">
        <v>15828</v>
      </c>
      <c r="F7" s="283">
        <v>15883</v>
      </c>
      <c r="G7" s="283">
        <v>8249</v>
      </c>
      <c r="H7" s="284">
        <f>D7/G7</f>
        <v>3.844223542247545</v>
      </c>
      <c r="I7" s="285">
        <f>D7/35.17</f>
        <v>901.64913278362235</v>
      </c>
      <c r="J7" s="286">
        <f>(D7-D6)/D6*100</f>
        <v>2.2605611093195743</v>
      </c>
      <c r="K7" s="190"/>
      <c r="L7" s="190"/>
      <c r="M7" s="190"/>
      <c r="N7" s="190"/>
      <c r="O7" s="190"/>
    </row>
    <row r="8" spans="2:15" ht="21" hidden="1" customHeight="1">
      <c r="B8" s="281" t="s">
        <v>340</v>
      </c>
      <c r="C8" s="282">
        <v>3</v>
      </c>
      <c r="D8" s="283">
        <v>32088</v>
      </c>
      <c r="E8" s="283">
        <v>15976</v>
      </c>
      <c r="F8" s="283">
        <v>16112</v>
      </c>
      <c r="G8" s="283">
        <v>8490</v>
      </c>
      <c r="H8" s="284">
        <f>D8/G8</f>
        <v>3.7795053003533567</v>
      </c>
      <c r="I8" s="285">
        <f>D8/35.17</f>
        <v>912.36849587716802</v>
      </c>
      <c r="J8" s="286">
        <f>(D8-D7)/D7*100</f>
        <v>1.1888619091167103</v>
      </c>
      <c r="K8" s="190"/>
      <c r="L8" s="190"/>
      <c r="M8" s="190"/>
      <c r="N8" s="190"/>
      <c r="O8" s="190"/>
    </row>
    <row r="9" spans="2:15" ht="21" hidden="1" customHeight="1">
      <c r="B9" s="281" t="s">
        <v>341</v>
      </c>
      <c r="C9" s="282">
        <v>4</v>
      </c>
      <c r="D9" s="283">
        <v>32489</v>
      </c>
      <c r="E9" s="283">
        <v>16198</v>
      </c>
      <c r="F9" s="283">
        <v>16291</v>
      </c>
      <c r="G9" s="10">
        <v>8655</v>
      </c>
      <c r="H9" s="284">
        <v>3.753783939919122</v>
      </c>
      <c r="I9" s="285">
        <v>923.77025874324704</v>
      </c>
      <c r="J9" s="286">
        <v>1.2496883570182007</v>
      </c>
      <c r="K9" s="190"/>
      <c r="L9" s="287"/>
      <c r="M9" s="283"/>
      <c r="N9" s="96"/>
      <c r="O9" s="96"/>
    </row>
    <row r="10" spans="2:15" ht="21" hidden="1" customHeight="1">
      <c r="B10" s="281" t="s">
        <v>342</v>
      </c>
      <c r="C10" s="282">
        <v>5</v>
      </c>
      <c r="D10" s="283">
        <v>33189</v>
      </c>
      <c r="E10" s="283">
        <v>16530</v>
      </c>
      <c r="F10" s="283">
        <v>16659</v>
      </c>
      <c r="G10" s="10">
        <v>8901</v>
      </c>
      <c r="H10" s="284">
        <v>3.7286821705426356</v>
      </c>
      <c r="I10" s="285">
        <v>943.67358544213823</v>
      </c>
      <c r="J10" s="286">
        <v>2.1545753947489885</v>
      </c>
      <c r="K10" s="190"/>
      <c r="L10" s="287"/>
      <c r="M10" s="283"/>
      <c r="N10" s="96"/>
      <c r="O10" s="96"/>
    </row>
    <row r="11" spans="2:15" ht="21" hidden="1" customHeight="1">
      <c r="B11" s="281" t="s">
        <v>343</v>
      </c>
      <c r="C11" s="282">
        <v>6</v>
      </c>
      <c r="D11" s="283">
        <v>33759</v>
      </c>
      <c r="E11" s="283">
        <v>16833</v>
      </c>
      <c r="F11" s="283">
        <v>16926</v>
      </c>
      <c r="G11" s="10">
        <v>9149</v>
      </c>
      <c r="H11" s="284">
        <v>3.6899114657339598</v>
      </c>
      <c r="I11" s="285">
        <v>959.88058003980666</v>
      </c>
      <c r="J11" s="286">
        <v>1.7174365000451814</v>
      </c>
      <c r="K11" s="190"/>
      <c r="L11" s="287"/>
      <c r="M11" s="283"/>
      <c r="N11" s="96"/>
      <c r="O11" s="96"/>
    </row>
    <row r="12" spans="2:15" ht="21" hidden="1" customHeight="1">
      <c r="B12" s="281" t="s">
        <v>344</v>
      </c>
      <c r="C12" s="282">
        <v>7</v>
      </c>
      <c r="D12" s="283">
        <v>34206</v>
      </c>
      <c r="E12" s="283">
        <v>17035</v>
      </c>
      <c r="F12" s="283">
        <v>17171</v>
      </c>
      <c r="G12" s="10">
        <v>9476</v>
      </c>
      <c r="H12" s="284">
        <v>3.6097509497678346</v>
      </c>
      <c r="I12" s="285">
        <v>972.59027580324141</v>
      </c>
      <c r="J12" s="286">
        <v>1.3240913534168612</v>
      </c>
      <c r="K12" s="190"/>
      <c r="L12" s="287"/>
      <c r="M12" s="283"/>
      <c r="N12" s="96"/>
      <c r="O12" s="96"/>
    </row>
    <row r="13" spans="2:15" ht="21" hidden="1" customHeight="1">
      <c r="B13" s="281" t="s">
        <v>345</v>
      </c>
      <c r="C13" s="282">
        <v>8</v>
      </c>
      <c r="D13" s="281">
        <v>34734</v>
      </c>
      <c r="E13" s="283">
        <v>17291</v>
      </c>
      <c r="F13" s="283">
        <v>17443</v>
      </c>
      <c r="G13" s="10">
        <v>9867</v>
      </c>
      <c r="H13" s="284">
        <v>3.5202189115232594</v>
      </c>
      <c r="I13" s="285">
        <v>987.60307079897632</v>
      </c>
      <c r="J13" s="286">
        <v>1.5435888440624552</v>
      </c>
      <c r="K13" s="190"/>
      <c r="L13" s="287"/>
      <c r="M13" s="283"/>
      <c r="N13" s="96"/>
      <c r="O13" s="96"/>
    </row>
    <row r="14" spans="2:15" ht="21" hidden="1" customHeight="1">
      <c r="B14" s="282" t="s">
        <v>346</v>
      </c>
      <c r="C14" s="282">
        <v>9</v>
      </c>
      <c r="D14" s="281">
        <v>35562</v>
      </c>
      <c r="E14" s="283">
        <v>17723</v>
      </c>
      <c r="F14" s="283">
        <v>17839</v>
      </c>
      <c r="G14" s="10">
        <v>10265</v>
      </c>
      <c r="H14" s="284">
        <v>3.4643935703848028</v>
      </c>
      <c r="I14" s="285">
        <v>1011.1458629513789</v>
      </c>
      <c r="J14" s="286">
        <v>2.383831404387621</v>
      </c>
      <c r="K14" s="190"/>
      <c r="L14" s="287"/>
      <c r="M14" s="283"/>
      <c r="N14" s="96"/>
      <c r="O14" s="96"/>
    </row>
    <row r="15" spans="2:15" ht="21" hidden="1" customHeight="1">
      <c r="B15" s="282" t="s">
        <v>347</v>
      </c>
      <c r="C15" s="282">
        <v>10</v>
      </c>
      <c r="D15" s="281">
        <v>36129</v>
      </c>
      <c r="E15" s="283">
        <v>18033</v>
      </c>
      <c r="F15" s="283">
        <v>18096</v>
      </c>
      <c r="G15" s="10">
        <v>10635</v>
      </c>
      <c r="H15" s="284">
        <v>3.3971791255289139</v>
      </c>
      <c r="I15" s="285">
        <v>1027.2675575774808</v>
      </c>
      <c r="J15" s="286">
        <v>1.5943985152691056</v>
      </c>
      <c r="K15" s="190"/>
      <c r="L15" s="287"/>
      <c r="M15" s="283"/>
      <c r="N15" s="96"/>
      <c r="O15" s="96"/>
    </row>
    <row r="16" spans="2:15" ht="21" hidden="1" customHeight="1">
      <c r="B16" s="282" t="s">
        <v>348</v>
      </c>
      <c r="C16" s="282">
        <v>11</v>
      </c>
      <c r="D16" s="281">
        <v>36636</v>
      </c>
      <c r="E16" s="283">
        <v>18287</v>
      </c>
      <c r="F16" s="283">
        <v>18349</v>
      </c>
      <c r="G16" s="10">
        <v>11027</v>
      </c>
      <c r="H16" s="284">
        <v>3.3223904960551374</v>
      </c>
      <c r="I16" s="285">
        <v>1041.683252772249</v>
      </c>
      <c r="J16" s="286">
        <v>1.4033048243793189</v>
      </c>
      <c r="K16" s="190"/>
      <c r="L16" s="287"/>
      <c r="M16" s="283"/>
      <c r="N16" s="96"/>
      <c r="O16" s="96"/>
    </row>
    <row r="17" spans="2:15" ht="21" hidden="1" customHeight="1">
      <c r="B17" s="276" t="s">
        <v>349</v>
      </c>
      <c r="C17" s="276">
        <v>12</v>
      </c>
      <c r="D17" s="275">
        <v>36974</v>
      </c>
      <c r="E17" s="277">
        <v>18462</v>
      </c>
      <c r="F17" s="277">
        <v>18512</v>
      </c>
      <c r="G17" s="288">
        <v>11328</v>
      </c>
      <c r="H17" s="278">
        <v>3.2639477401129944</v>
      </c>
      <c r="I17" s="279">
        <v>1051.2937162354278</v>
      </c>
      <c r="J17" s="280">
        <v>0.9225898023801733</v>
      </c>
      <c r="K17" s="190"/>
      <c r="L17" s="287"/>
      <c r="M17" s="283"/>
      <c r="N17" s="96"/>
      <c r="O17" s="96"/>
    </row>
    <row r="18" spans="2:15" ht="21" hidden="1" customHeight="1">
      <c r="B18" s="282" t="s">
        <v>350</v>
      </c>
      <c r="C18" s="282">
        <v>13</v>
      </c>
      <c r="D18" s="281">
        <v>37319</v>
      </c>
      <c r="E18" s="283">
        <v>18661</v>
      </c>
      <c r="F18" s="283">
        <v>18658</v>
      </c>
      <c r="G18" s="10">
        <v>11628</v>
      </c>
      <c r="H18" s="284">
        <v>3.2094083247334022</v>
      </c>
      <c r="I18" s="285">
        <v>1061.1032129655957</v>
      </c>
      <c r="J18" s="286">
        <v>0.93308811597339059</v>
      </c>
      <c r="K18" s="233"/>
      <c r="L18" s="287"/>
      <c r="M18" s="283"/>
      <c r="N18" s="96"/>
      <c r="O18" s="96"/>
    </row>
    <row r="19" spans="2:15" ht="21" hidden="1" customHeight="1">
      <c r="B19" s="282" t="s">
        <v>351</v>
      </c>
      <c r="C19" s="282">
        <v>14</v>
      </c>
      <c r="D19" s="281">
        <v>37511</v>
      </c>
      <c r="E19" s="283">
        <v>18757</v>
      </c>
      <c r="F19" s="283">
        <v>18754</v>
      </c>
      <c r="G19" s="10">
        <v>11788</v>
      </c>
      <c r="H19" s="284">
        <v>3.2</v>
      </c>
      <c r="I19" s="285">
        <v>1066.0999999999999</v>
      </c>
      <c r="J19" s="286">
        <f t="shared" ref="J19:J24" si="0">(D19-D18)/D18*100</f>
        <v>0.51448323910072613</v>
      </c>
      <c r="K19" s="190"/>
      <c r="L19" s="287"/>
      <c r="M19" s="283"/>
      <c r="N19" s="96"/>
      <c r="O19" s="96"/>
    </row>
    <row r="20" spans="2:15" ht="21" hidden="1" customHeight="1">
      <c r="B20" s="282" t="s">
        <v>352</v>
      </c>
      <c r="C20" s="282" t="s">
        <v>353</v>
      </c>
      <c r="D20" s="281">
        <v>37836</v>
      </c>
      <c r="E20" s="283">
        <v>18888</v>
      </c>
      <c r="F20" s="283">
        <v>18948</v>
      </c>
      <c r="G20" s="10">
        <v>12054</v>
      </c>
      <c r="H20" s="284">
        <v>3.1</v>
      </c>
      <c r="I20" s="285">
        <v>1075.8</v>
      </c>
      <c r="J20" s="286">
        <f>(D20-D19)/D19*100</f>
        <v>0.86641251899442828</v>
      </c>
      <c r="K20" s="190"/>
      <c r="L20" s="287"/>
      <c r="M20" s="283"/>
      <c r="N20" s="96"/>
      <c r="O20" s="96"/>
    </row>
    <row r="21" spans="2:15" ht="21" hidden="1" customHeight="1">
      <c r="B21" s="282" t="s">
        <v>354</v>
      </c>
      <c r="C21" s="282">
        <v>16</v>
      </c>
      <c r="D21" s="281">
        <v>38263</v>
      </c>
      <c r="E21" s="283">
        <v>19078</v>
      </c>
      <c r="F21" s="283">
        <v>19185</v>
      </c>
      <c r="G21" s="10">
        <v>12345</v>
      </c>
      <c r="H21" s="284">
        <v>3.1</v>
      </c>
      <c r="I21" s="285">
        <v>1087.9000000000001</v>
      </c>
      <c r="J21" s="286">
        <f t="shared" si="0"/>
        <v>1.1285548155196108</v>
      </c>
      <c r="K21" s="190"/>
      <c r="L21" s="287"/>
      <c r="M21" s="283"/>
      <c r="N21" s="96"/>
      <c r="O21" s="96"/>
    </row>
    <row r="22" spans="2:15" ht="21" hidden="1" customHeight="1">
      <c r="B22" s="282" t="s">
        <v>355</v>
      </c>
      <c r="C22" s="282">
        <v>17</v>
      </c>
      <c r="D22" s="281">
        <v>38575</v>
      </c>
      <c r="E22" s="283">
        <v>19244</v>
      </c>
      <c r="F22" s="283">
        <v>19331</v>
      </c>
      <c r="G22" s="10">
        <v>12604</v>
      </c>
      <c r="H22" s="284">
        <f>D22/G22</f>
        <v>3.0605363376705808</v>
      </c>
      <c r="I22" s="285">
        <f>D22/35.17</f>
        <v>1096.8154677281773</v>
      </c>
      <c r="J22" s="286">
        <f t="shared" si="0"/>
        <v>0.81540914199095726</v>
      </c>
      <c r="K22" s="190"/>
      <c r="L22" s="287"/>
      <c r="M22" s="283"/>
      <c r="N22" s="96"/>
      <c r="O22" s="96"/>
    </row>
    <row r="23" spans="2:15" ht="21" hidden="1" customHeight="1">
      <c r="B23" s="282" t="s">
        <v>356</v>
      </c>
      <c r="C23" s="282">
        <v>18</v>
      </c>
      <c r="D23" s="281">
        <v>38712</v>
      </c>
      <c r="E23" s="283">
        <v>19257</v>
      </c>
      <c r="F23" s="283">
        <v>19455</v>
      </c>
      <c r="G23" s="10">
        <v>12805</v>
      </c>
      <c r="H23" s="284">
        <f>D23/G23</f>
        <v>3.0231940648184303</v>
      </c>
      <c r="I23" s="285">
        <f>D23/35.17</f>
        <v>1100.710833096389</v>
      </c>
      <c r="J23" s="286">
        <f t="shared" si="0"/>
        <v>0.355152300712897</v>
      </c>
      <c r="K23" s="190"/>
      <c r="L23" s="593"/>
      <c r="M23" s="593"/>
      <c r="N23" s="593"/>
      <c r="O23" s="96"/>
    </row>
    <row r="24" spans="2:15" ht="18" hidden="1" customHeight="1">
      <c r="B24" s="276" t="s">
        <v>357</v>
      </c>
      <c r="C24" s="282">
        <v>19</v>
      </c>
      <c r="D24" s="281">
        <v>38833</v>
      </c>
      <c r="E24" s="283">
        <v>19328</v>
      </c>
      <c r="F24" s="283">
        <v>19505</v>
      </c>
      <c r="G24" s="10">
        <v>12981</v>
      </c>
      <c r="H24" s="284">
        <f>D24/G24</f>
        <v>2.9915260765734537</v>
      </c>
      <c r="I24" s="285">
        <f>D24/35.28</f>
        <v>1100.7086167800453</v>
      </c>
      <c r="J24" s="286">
        <f t="shared" si="0"/>
        <v>0.31256457945856586</v>
      </c>
      <c r="K24" s="36"/>
      <c r="L24" s="128"/>
      <c r="M24" s="36"/>
      <c r="N24" s="36"/>
      <c r="O24" s="36"/>
    </row>
    <row r="25" spans="2:15" ht="18" customHeight="1">
      <c r="B25" s="289" t="s">
        <v>363</v>
      </c>
      <c r="C25" s="13">
        <v>25</v>
      </c>
      <c r="D25" s="290">
        <v>40677</v>
      </c>
      <c r="E25" s="291">
        <v>20193</v>
      </c>
      <c r="F25" s="291">
        <v>20484</v>
      </c>
      <c r="G25" s="17">
        <v>14759</v>
      </c>
      <c r="H25" s="292">
        <f>D25/G25</f>
        <v>2.7560810353004945</v>
      </c>
      <c r="I25" s="293">
        <f t="shared" ref="I25:I35" si="1">D25/35.28</f>
        <v>1152.9761904761904</v>
      </c>
      <c r="J25" s="294">
        <v>0.39</v>
      </c>
      <c r="K25" s="36"/>
      <c r="L25" s="295"/>
      <c r="M25" s="114"/>
      <c r="N25" s="296"/>
      <c r="O25" s="36"/>
    </row>
    <row r="26" spans="2:15" ht="18" customHeight="1">
      <c r="B26" s="289" t="s">
        <v>364</v>
      </c>
      <c r="C26" s="289">
        <v>26</v>
      </c>
      <c r="D26" s="290">
        <f>E26+F26</f>
        <v>41084</v>
      </c>
      <c r="E26" s="291">
        <v>20342</v>
      </c>
      <c r="F26" s="291">
        <v>20742</v>
      </c>
      <c r="G26" s="17">
        <v>15150</v>
      </c>
      <c r="H26" s="292">
        <f>D26/G26</f>
        <v>2.7118151815181517</v>
      </c>
      <c r="I26" s="293">
        <f t="shared" si="1"/>
        <v>1164.5124716553287</v>
      </c>
      <c r="J26" s="294">
        <f>(D26-D25)/D25*100</f>
        <v>1.0005654300956315</v>
      </c>
      <c r="K26" s="36"/>
      <c r="L26" s="295"/>
      <c r="M26" s="114"/>
      <c r="N26" s="296"/>
      <c r="O26" s="36"/>
    </row>
    <row r="27" spans="2:15" ht="18" customHeight="1">
      <c r="B27" s="289" t="s">
        <v>365</v>
      </c>
      <c r="C27" s="289">
        <v>27</v>
      </c>
      <c r="D27" s="290">
        <f t="shared" ref="D27:D28" si="2">E27+F27</f>
        <v>41204</v>
      </c>
      <c r="E27" s="291">
        <v>20422</v>
      </c>
      <c r="F27" s="291">
        <v>20782</v>
      </c>
      <c r="G27" s="17">
        <v>15459</v>
      </c>
      <c r="H27" s="292">
        <f t="shared" ref="H27:H35" si="3">D27/G27</f>
        <v>2.6653729219225046</v>
      </c>
      <c r="I27" s="293">
        <f t="shared" si="1"/>
        <v>1167.9138321995465</v>
      </c>
      <c r="J27" s="294">
        <f t="shared" ref="J27:J34" si="4">(D27-D26)/D26*100</f>
        <v>0.29208450978483108</v>
      </c>
      <c r="K27" s="36"/>
      <c r="L27" s="295"/>
      <c r="M27" s="114"/>
      <c r="N27" s="296"/>
      <c r="O27" s="36"/>
    </row>
    <row r="28" spans="2:15" ht="18" customHeight="1">
      <c r="B28" s="289" t="s">
        <v>366</v>
      </c>
      <c r="C28" s="13">
        <v>28</v>
      </c>
      <c r="D28" s="290">
        <f t="shared" si="2"/>
        <v>41394</v>
      </c>
      <c r="E28" s="291">
        <v>20543</v>
      </c>
      <c r="F28" s="291">
        <v>20851</v>
      </c>
      <c r="G28" s="17">
        <v>15799</v>
      </c>
      <c r="H28" s="292">
        <f t="shared" si="3"/>
        <v>2.6200392429900625</v>
      </c>
      <c r="I28" s="293">
        <f t="shared" si="1"/>
        <v>1173.2993197278911</v>
      </c>
      <c r="J28" s="294">
        <f t="shared" si="4"/>
        <v>0.46112027958450635</v>
      </c>
      <c r="K28" s="36"/>
      <c r="L28" s="295"/>
      <c r="M28" s="114"/>
      <c r="N28" s="296"/>
      <c r="O28" s="36"/>
    </row>
    <row r="29" spans="2:15" ht="18" customHeight="1">
      <c r="B29" s="289" t="s">
        <v>367</v>
      </c>
      <c r="C29" s="13">
        <v>29</v>
      </c>
      <c r="D29" s="290">
        <v>41427</v>
      </c>
      <c r="E29" s="291">
        <v>20522</v>
      </c>
      <c r="F29" s="291">
        <v>20905</v>
      </c>
      <c r="G29" s="17">
        <v>16087</v>
      </c>
      <c r="H29" s="292">
        <f t="shared" si="3"/>
        <v>2.5751849319326165</v>
      </c>
      <c r="I29" s="293">
        <f t="shared" si="1"/>
        <v>1174.2346938775511</v>
      </c>
      <c r="J29" s="294">
        <f t="shared" si="4"/>
        <v>7.9721698796927101E-2</v>
      </c>
      <c r="K29" s="36"/>
      <c r="L29" s="295"/>
      <c r="M29" s="114"/>
      <c r="N29" s="296"/>
      <c r="O29" s="36"/>
    </row>
    <row r="30" spans="2:15" ht="18" customHeight="1">
      <c r="B30" s="289" t="s">
        <v>368</v>
      </c>
      <c r="C30" s="13">
        <v>30</v>
      </c>
      <c r="D30" s="290">
        <v>41446</v>
      </c>
      <c r="E30" s="291">
        <v>20485</v>
      </c>
      <c r="F30" s="291">
        <v>20961</v>
      </c>
      <c r="G30" s="17">
        <v>16318</v>
      </c>
      <c r="H30" s="292">
        <f t="shared" si="3"/>
        <v>2.5398945949258489</v>
      </c>
      <c r="I30" s="293">
        <f t="shared" si="1"/>
        <v>1174.7732426303855</v>
      </c>
      <c r="J30" s="294">
        <f t="shared" si="4"/>
        <v>4.5863808627223793E-2</v>
      </c>
      <c r="K30" s="36"/>
      <c r="L30" s="295"/>
      <c r="M30" s="114"/>
      <c r="N30" s="296"/>
      <c r="O30" s="36"/>
    </row>
    <row r="31" spans="2:15" ht="18" customHeight="1">
      <c r="B31" s="289" t="s">
        <v>369</v>
      </c>
      <c r="C31" s="289" t="s">
        <v>370</v>
      </c>
      <c r="D31" s="290">
        <v>41481</v>
      </c>
      <c r="E31" s="291">
        <v>20452</v>
      </c>
      <c r="F31" s="291">
        <v>21029</v>
      </c>
      <c r="G31" s="17">
        <v>16620</v>
      </c>
      <c r="H31" s="292">
        <f t="shared" si="3"/>
        <v>2.4958483754512635</v>
      </c>
      <c r="I31" s="293">
        <f t="shared" si="1"/>
        <v>1175.7653061224489</v>
      </c>
      <c r="J31" s="294">
        <f t="shared" si="4"/>
        <v>8.4447232543550646E-2</v>
      </c>
      <c r="K31" s="36"/>
      <c r="L31" s="295"/>
      <c r="M31" s="114"/>
      <c r="N31" s="296"/>
      <c r="O31" s="36"/>
    </row>
    <row r="32" spans="2:15" ht="18" customHeight="1">
      <c r="B32" s="289" t="s">
        <v>371</v>
      </c>
      <c r="C32" s="289">
        <v>2</v>
      </c>
      <c r="D32" s="290">
        <v>41642</v>
      </c>
      <c r="E32" s="291">
        <v>20520</v>
      </c>
      <c r="F32" s="291">
        <v>21122</v>
      </c>
      <c r="G32" s="17">
        <v>16858</v>
      </c>
      <c r="H32" s="292">
        <f t="shared" si="3"/>
        <v>2.470162534108435</v>
      </c>
      <c r="I32" s="293">
        <f t="shared" si="1"/>
        <v>1180.328798185941</v>
      </c>
      <c r="J32" s="294">
        <f t="shared" si="4"/>
        <v>0.38812950507461247</v>
      </c>
      <c r="K32" s="36"/>
      <c r="L32" s="295"/>
      <c r="M32" s="114"/>
      <c r="N32" s="296"/>
      <c r="O32" s="36"/>
    </row>
    <row r="33" spans="2:15" ht="18" customHeight="1">
      <c r="B33" s="289" t="s">
        <v>372</v>
      </c>
      <c r="C33" s="13">
        <v>3</v>
      </c>
      <c r="D33" s="290">
        <v>41793</v>
      </c>
      <c r="E33" s="291">
        <v>20573</v>
      </c>
      <c r="F33" s="291">
        <v>21220</v>
      </c>
      <c r="G33" s="17">
        <v>17192</v>
      </c>
      <c r="H33" s="292">
        <f t="shared" si="3"/>
        <v>2.4309562587249882</v>
      </c>
      <c r="I33" s="293">
        <f t="shared" si="1"/>
        <v>1184.6088435374149</v>
      </c>
      <c r="J33" s="294">
        <f t="shared" si="4"/>
        <v>0.36261466788338698</v>
      </c>
      <c r="K33" s="36"/>
      <c r="L33" s="295"/>
      <c r="M33" s="114"/>
      <c r="N33" s="296"/>
      <c r="O33" s="36"/>
    </row>
    <row r="34" spans="2:15" ht="18" customHeight="1">
      <c r="B34" s="289" t="s">
        <v>373</v>
      </c>
      <c r="C34" s="13">
        <v>4</v>
      </c>
      <c r="D34" s="290">
        <v>42041</v>
      </c>
      <c r="E34" s="291">
        <v>20674</v>
      </c>
      <c r="F34" s="291">
        <v>21367</v>
      </c>
      <c r="G34" s="17">
        <v>17577</v>
      </c>
      <c r="H34" s="292">
        <f t="shared" si="3"/>
        <v>2.3918188541844456</v>
      </c>
      <c r="I34" s="293">
        <f t="shared" si="1"/>
        <v>1191.6383219954648</v>
      </c>
      <c r="J34" s="294">
        <f t="shared" si="4"/>
        <v>0.59340080874787637</v>
      </c>
      <c r="K34" s="36"/>
      <c r="L34" s="295"/>
      <c r="M34" s="114"/>
      <c r="N34" s="296"/>
      <c r="O34" s="36"/>
    </row>
    <row r="35" spans="2:15" ht="18" customHeight="1">
      <c r="B35" s="297" t="s">
        <v>374</v>
      </c>
      <c r="C35" s="18">
        <v>5</v>
      </c>
      <c r="D35" s="467">
        <v>42060</v>
      </c>
      <c r="E35" s="468">
        <v>20649</v>
      </c>
      <c r="F35" s="468">
        <v>21411</v>
      </c>
      <c r="G35" s="19">
        <v>17807</v>
      </c>
      <c r="H35" s="469">
        <f t="shared" si="3"/>
        <v>2.3619924748694334</v>
      </c>
      <c r="I35" s="470">
        <f t="shared" si="1"/>
        <v>1192.1768707482993</v>
      </c>
      <c r="J35" s="471">
        <f>(D35-D34)/D34*100</f>
        <v>4.5193977307866132E-2</v>
      </c>
      <c r="K35" s="36"/>
      <c r="L35" s="295"/>
      <c r="M35" s="114"/>
      <c r="N35" s="296"/>
      <c r="O35" s="36"/>
    </row>
    <row r="36" spans="2:15" ht="18" customHeight="1">
      <c r="B36" s="8"/>
      <c r="C36" s="8"/>
      <c r="D36" s="298"/>
      <c r="E36" s="298"/>
      <c r="F36" s="298"/>
      <c r="G36" s="298"/>
      <c r="J36" s="5" t="s">
        <v>375</v>
      </c>
      <c r="K36" s="36"/>
      <c r="L36" s="295"/>
      <c r="M36" s="114"/>
      <c r="N36" s="296"/>
      <c r="O36" s="36"/>
    </row>
    <row r="37" spans="2:15">
      <c r="B37" s="2" t="s">
        <v>376</v>
      </c>
      <c r="L37" s="190"/>
      <c r="M37" s="190"/>
    </row>
    <row r="38" spans="2:15">
      <c r="B38" s="2" t="s">
        <v>377</v>
      </c>
      <c r="C38" s="2" t="s">
        <v>378</v>
      </c>
    </row>
    <row r="39" spans="2:15">
      <c r="B39" s="2" t="s">
        <v>379</v>
      </c>
      <c r="G39" s="299"/>
    </row>
    <row r="40" spans="2:15" ht="13.5" customHeight="1">
      <c r="B40" s="254" t="s">
        <v>380</v>
      </c>
      <c r="C40" s="254" t="s">
        <v>381</v>
      </c>
      <c r="D40" s="254"/>
      <c r="E40" s="254"/>
      <c r="F40" s="254"/>
    </row>
    <row r="41" spans="2:15" ht="12" customHeight="1">
      <c r="H41" s="254"/>
    </row>
  </sheetData>
  <mergeCells count="2">
    <mergeCell ref="B2:J2"/>
    <mergeCell ref="L23:N23"/>
  </mergeCells>
  <phoneticPr fontId="4"/>
  <pageMargins left="0.23622047244094488" right="0.23622047244094488" top="0.74803149606299213" bottom="0.74803149606299213" header="0.31496062992125984" footer="0.31496062992125984"/>
  <pageSetup paperSize="9" scale="9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36"/>
  <sheetViews>
    <sheetView showGridLines="0" view="pageBreakPreview" zoomScaleNormal="100" zoomScaleSheetLayoutView="100" workbookViewId="0">
      <selection activeCell="C29" sqref="C29"/>
    </sheetView>
  </sheetViews>
  <sheetFormatPr defaultColWidth="10" defaultRowHeight="15" customHeight="1"/>
  <cols>
    <col min="1" max="6" width="15.125" style="190" customWidth="1"/>
    <col min="7" max="7" width="13.625" style="190" bestFit="1" customWidth="1"/>
    <col min="8" max="16384" width="10" style="190"/>
  </cols>
  <sheetData>
    <row r="2" spans="1:6" ht="21" customHeight="1">
      <c r="A2" s="300" t="s">
        <v>382</v>
      </c>
      <c r="B2" s="301"/>
      <c r="C2" s="301"/>
      <c r="D2" s="301"/>
      <c r="E2" s="301"/>
      <c r="F2" s="301"/>
    </row>
    <row r="3" spans="1:6" ht="12" customHeight="1">
      <c r="A3" s="595"/>
      <c r="B3" s="595"/>
      <c r="C3" s="595"/>
      <c r="D3" s="595"/>
      <c r="E3" s="595"/>
      <c r="F3" s="595"/>
    </row>
    <row r="4" spans="1:6" ht="18" customHeight="1">
      <c r="A4" s="596"/>
      <c r="B4" s="596"/>
      <c r="C4" s="596"/>
      <c r="D4" s="596"/>
      <c r="E4" s="596"/>
      <c r="F4" s="192" t="s">
        <v>383</v>
      </c>
    </row>
    <row r="5" spans="1:6" ht="21" customHeight="1">
      <c r="A5" s="597" t="s">
        <v>334</v>
      </c>
      <c r="B5" s="599" t="s">
        <v>384</v>
      </c>
      <c r="C5" s="599" t="s">
        <v>385</v>
      </c>
      <c r="D5" s="599" t="s">
        <v>386</v>
      </c>
      <c r="E5" s="302" t="s">
        <v>387</v>
      </c>
      <c r="F5" s="196"/>
    </row>
    <row r="6" spans="1:6" ht="21" customHeight="1">
      <c r="A6" s="598"/>
      <c r="B6" s="600"/>
      <c r="C6" s="600"/>
      <c r="D6" s="600"/>
      <c r="E6" s="303" t="s">
        <v>388</v>
      </c>
      <c r="F6" s="303" t="s">
        <v>389</v>
      </c>
    </row>
    <row r="7" spans="1:6" ht="21" hidden="1" customHeight="1">
      <c r="A7" s="275" t="s">
        <v>341</v>
      </c>
      <c r="B7" s="276" t="s">
        <v>390</v>
      </c>
      <c r="C7" s="304">
        <v>37763</v>
      </c>
      <c r="D7" s="304">
        <v>11961</v>
      </c>
      <c r="E7" s="304">
        <v>32489</v>
      </c>
      <c r="F7" s="305">
        <v>8655</v>
      </c>
    </row>
    <row r="8" spans="1:6" ht="21" hidden="1" customHeight="1">
      <c r="A8" s="281" t="s">
        <v>391</v>
      </c>
      <c r="B8" s="282" t="s">
        <v>392</v>
      </c>
      <c r="C8" s="306">
        <v>37962</v>
      </c>
      <c r="D8" s="306">
        <v>12112</v>
      </c>
      <c r="E8" s="306">
        <v>33189</v>
      </c>
      <c r="F8" s="307">
        <v>8901</v>
      </c>
    </row>
    <row r="9" spans="1:6" ht="21" hidden="1" customHeight="1">
      <c r="A9" s="281" t="s">
        <v>343</v>
      </c>
      <c r="B9" s="282" t="s">
        <v>393</v>
      </c>
      <c r="C9" s="306">
        <v>38307</v>
      </c>
      <c r="D9" s="306">
        <v>12309</v>
      </c>
      <c r="E9" s="306">
        <v>33759</v>
      </c>
      <c r="F9" s="307">
        <v>9149</v>
      </c>
    </row>
    <row r="10" spans="1:6" ht="21" hidden="1" customHeight="1">
      <c r="A10" s="281" t="s">
        <v>344</v>
      </c>
      <c r="B10" s="282">
        <v>7</v>
      </c>
      <c r="C10" s="306">
        <v>38614</v>
      </c>
      <c r="D10" s="306">
        <v>12541</v>
      </c>
      <c r="E10" s="306">
        <v>34206</v>
      </c>
      <c r="F10" s="307">
        <v>9476</v>
      </c>
    </row>
    <row r="11" spans="1:6" ht="21" hidden="1" customHeight="1">
      <c r="A11" s="282" t="s">
        <v>345</v>
      </c>
      <c r="B11" s="282">
        <v>8</v>
      </c>
      <c r="C11" s="308">
        <v>38947</v>
      </c>
      <c r="D11" s="306">
        <v>12747</v>
      </c>
      <c r="E11" s="306">
        <v>34734</v>
      </c>
      <c r="F11" s="307">
        <v>9867</v>
      </c>
    </row>
    <row r="12" spans="1:6" ht="21" hidden="1" customHeight="1">
      <c r="A12" s="282" t="s">
        <v>346</v>
      </c>
      <c r="B12" s="282">
        <v>9</v>
      </c>
      <c r="C12" s="308">
        <v>39316</v>
      </c>
      <c r="D12" s="306">
        <v>12962</v>
      </c>
      <c r="E12" s="306">
        <v>35562</v>
      </c>
      <c r="F12" s="307">
        <v>10265</v>
      </c>
    </row>
    <row r="13" spans="1:6" ht="21" hidden="1" customHeight="1">
      <c r="A13" s="282" t="s">
        <v>347</v>
      </c>
      <c r="B13" s="282">
        <v>10</v>
      </c>
      <c r="C13" s="281">
        <v>39679</v>
      </c>
      <c r="D13" s="283">
        <v>13226</v>
      </c>
      <c r="E13" s="283">
        <v>36129</v>
      </c>
      <c r="F13" s="309">
        <v>10635</v>
      </c>
    </row>
    <row r="14" spans="1:6" ht="21" hidden="1" customHeight="1">
      <c r="A14" s="282" t="s">
        <v>348</v>
      </c>
      <c r="B14" s="282">
        <v>11</v>
      </c>
      <c r="C14" s="281">
        <v>39954</v>
      </c>
      <c r="D14" s="283">
        <v>13465</v>
      </c>
      <c r="E14" s="283">
        <v>36636</v>
      </c>
      <c r="F14" s="309">
        <v>11027</v>
      </c>
    </row>
    <row r="15" spans="1:6" ht="21" customHeight="1">
      <c r="A15" s="282" t="s">
        <v>355</v>
      </c>
      <c r="B15" s="282" t="s">
        <v>530</v>
      </c>
      <c r="C15" s="283">
        <v>41815</v>
      </c>
      <c r="D15" s="283">
        <v>14784</v>
      </c>
      <c r="E15" s="283">
        <v>38575</v>
      </c>
      <c r="F15" s="309">
        <v>12604</v>
      </c>
    </row>
    <row r="16" spans="1:6" ht="21" customHeight="1">
      <c r="A16" s="282" t="s">
        <v>356</v>
      </c>
      <c r="B16" s="282">
        <v>18</v>
      </c>
      <c r="C16" s="283">
        <v>42828</v>
      </c>
      <c r="D16" s="283">
        <v>15099</v>
      </c>
      <c r="E16" s="283">
        <v>38712</v>
      </c>
      <c r="F16" s="309">
        <v>12805</v>
      </c>
    </row>
    <row r="17" spans="1:6" ht="21" customHeight="1">
      <c r="A17" s="282" t="s">
        <v>357</v>
      </c>
      <c r="B17" s="282">
        <v>19</v>
      </c>
      <c r="C17" s="283">
        <v>43087</v>
      </c>
      <c r="D17" s="283">
        <v>15301</v>
      </c>
      <c r="E17" s="283">
        <v>38833</v>
      </c>
      <c r="F17" s="309">
        <v>12981</v>
      </c>
    </row>
    <row r="18" spans="1:6" ht="21" customHeight="1">
      <c r="A18" s="289" t="s">
        <v>358</v>
      </c>
      <c r="B18" s="289">
        <v>20</v>
      </c>
      <c r="C18" s="291">
        <v>43294</v>
      </c>
      <c r="D18" s="291">
        <v>15505</v>
      </c>
      <c r="E18" s="291">
        <v>39016</v>
      </c>
      <c r="F18" s="310">
        <v>13241</v>
      </c>
    </row>
    <row r="19" spans="1:6" ht="21" customHeight="1">
      <c r="A19" s="289" t="s">
        <v>359</v>
      </c>
      <c r="B19" s="289">
        <v>21</v>
      </c>
      <c r="C19" s="291">
        <v>43641</v>
      </c>
      <c r="D19" s="291">
        <v>15727</v>
      </c>
      <c r="E19" s="291">
        <v>39405</v>
      </c>
      <c r="F19" s="310">
        <v>13571</v>
      </c>
    </row>
    <row r="20" spans="1:6" ht="21" customHeight="1">
      <c r="A20" s="289" t="s">
        <v>360</v>
      </c>
      <c r="B20" s="289">
        <v>22</v>
      </c>
      <c r="C20" s="291">
        <v>43891</v>
      </c>
      <c r="D20" s="291">
        <v>15904</v>
      </c>
      <c r="E20" s="291">
        <v>39878</v>
      </c>
      <c r="F20" s="310">
        <v>13892</v>
      </c>
    </row>
    <row r="21" spans="1:6" ht="21" customHeight="1">
      <c r="A21" s="289" t="s">
        <v>361</v>
      </c>
      <c r="B21" s="289">
        <v>23</v>
      </c>
      <c r="C21" s="291">
        <v>44168</v>
      </c>
      <c r="D21" s="291">
        <v>16100</v>
      </c>
      <c r="E21" s="291">
        <v>40363</v>
      </c>
      <c r="F21" s="310">
        <v>14274</v>
      </c>
    </row>
    <row r="22" spans="1:6" ht="21" customHeight="1">
      <c r="A22" s="289" t="s">
        <v>362</v>
      </c>
      <c r="B22" s="289">
        <v>24</v>
      </c>
      <c r="C22" s="291">
        <v>44427</v>
      </c>
      <c r="D22" s="291">
        <v>16294</v>
      </c>
      <c r="E22" s="291">
        <v>40517</v>
      </c>
      <c r="F22" s="310">
        <v>14472</v>
      </c>
    </row>
    <row r="23" spans="1:6" ht="21" customHeight="1">
      <c r="A23" s="289" t="s">
        <v>363</v>
      </c>
      <c r="B23" s="289">
        <v>25</v>
      </c>
      <c r="C23" s="291">
        <v>44750</v>
      </c>
      <c r="D23" s="291">
        <v>16485</v>
      </c>
      <c r="E23" s="291">
        <v>40677</v>
      </c>
      <c r="F23" s="310">
        <v>14759</v>
      </c>
    </row>
    <row r="24" spans="1:6" ht="21" customHeight="1">
      <c r="A24" s="289" t="s">
        <v>364</v>
      </c>
      <c r="B24" s="289">
        <v>26</v>
      </c>
      <c r="C24" s="423">
        <v>44954</v>
      </c>
      <c r="D24" s="424">
        <v>16644</v>
      </c>
      <c r="E24" s="424">
        <v>40681</v>
      </c>
      <c r="F24" s="425">
        <v>15022</v>
      </c>
    </row>
    <row r="25" spans="1:6" ht="21" customHeight="1">
      <c r="A25" s="289" t="s">
        <v>365</v>
      </c>
      <c r="B25" s="289">
        <v>27</v>
      </c>
      <c r="C25" s="423">
        <v>45141</v>
      </c>
      <c r="D25" s="424">
        <v>16809</v>
      </c>
      <c r="E25" s="424">
        <v>41204</v>
      </c>
      <c r="F25" s="425">
        <v>15459</v>
      </c>
    </row>
    <row r="26" spans="1:6" ht="21" customHeight="1">
      <c r="A26" s="289" t="s">
        <v>366</v>
      </c>
      <c r="B26" s="289">
        <v>28</v>
      </c>
      <c r="C26" s="423">
        <v>45305</v>
      </c>
      <c r="D26" s="424">
        <v>16994</v>
      </c>
      <c r="E26" s="424">
        <v>41394</v>
      </c>
      <c r="F26" s="425">
        <v>15799</v>
      </c>
    </row>
    <row r="27" spans="1:6" ht="21" customHeight="1">
      <c r="A27" s="289" t="s">
        <v>367</v>
      </c>
      <c r="B27" s="289">
        <v>29</v>
      </c>
      <c r="C27" s="423">
        <v>45578</v>
      </c>
      <c r="D27" s="424">
        <v>17163</v>
      </c>
      <c r="E27" s="424">
        <v>41427</v>
      </c>
      <c r="F27" s="425">
        <v>16087</v>
      </c>
    </row>
    <row r="28" spans="1:6" ht="21" customHeight="1">
      <c r="A28" s="289" t="s">
        <v>368</v>
      </c>
      <c r="B28" s="289">
        <v>30</v>
      </c>
      <c r="C28" s="423">
        <v>45691</v>
      </c>
      <c r="D28" s="424">
        <v>17291</v>
      </c>
      <c r="E28" s="424">
        <v>41446</v>
      </c>
      <c r="F28" s="425">
        <v>16318</v>
      </c>
    </row>
    <row r="29" spans="1:6" ht="21" customHeight="1">
      <c r="A29" s="289" t="s">
        <v>369</v>
      </c>
      <c r="B29" s="289" t="s">
        <v>370</v>
      </c>
      <c r="C29" s="463">
        <v>45860</v>
      </c>
      <c r="D29" s="464">
        <v>17469</v>
      </c>
      <c r="E29" s="464">
        <v>41481</v>
      </c>
      <c r="F29" s="465">
        <v>16620</v>
      </c>
    </row>
    <row r="30" spans="1:6" ht="21" customHeight="1">
      <c r="A30" s="289" t="s">
        <v>371</v>
      </c>
      <c r="B30" s="289">
        <v>2</v>
      </c>
      <c r="C30" s="463">
        <v>45880</v>
      </c>
      <c r="D30" s="464">
        <v>17555</v>
      </c>
      <c r="E30" s="464">
        <v>41642</v>
      </c>
      <c r="F30" s="465">
        <v>16858</v>
      </c>
    </row>
    <row r="31" spans="1:6" ht="21" customHeight="1">
      <c r="A31" s="289" t="s">
        <v>372</v>
      </c>
      <c r="B31" s="289">
        <v>3</v>
      </c>
      <c r="C31" s="463">
        <v>45927</v>
      </c>
      <c r="D31" s="464">
        <v>17616</v>
      </c>
      <c r="E31" s="464">
        <v>41793</v>
      </c>
      <c r="F31" s="465">
        <v>17192</v>
      </c>
    </row>
    <row r="32" spans="1:6" ht="21" customHeight="1">
      <c r="A32" s="289" t="s">
        <v>373</v>
      </c>
      <c r="B32" s="289">
        <v>4</v>
      </c>
      <c r="C32" s="463">
        <v>45857</v>
      </c>
      <c r="D32" s="464">
        <v>17698</v>
      </c>
      <c r="E32" s="464">
        <v>42041</v>
      </c>
      <c r="F32" s="465">
        <v>17577</v>
      </c>
    </row>
    <row r="33" spans="1:6" ht="21" customHeight="1">
      <c r="A33" s="297" t="s">
        <v>374</v>
      </c>
      <c r="B33" s="297">
        <v>5</v>
      </c>
      <c r="C33" s="462">
        <v>45760</v>
      </c>
      <c r="D33" s="461">
        <v>17731</v>
      </c>
      <c r="E33" s="461">
        <v>42060</v>
      </c>
      <c r="F33" s="466">
        <v>17807</v>
      </c>
    </row>
    <row r="34" spans="1:6" ht="18" customHeight="1">
      <c r="A34" s="594"/>
      <c r="B34" s="594"/>
      <c r="C34" s="594"/>
      <c r="D34" s="594"/>
      <c r="E34" s="594"/>
      <c r="F34" s="36" t="s">
        <v>395</v>
      </c>
    </row>
    <row r="35" spans="1:6" ht="15" customHeight="1">
      <c r="A35" s="190" t="s">
        <v>396</v>
      </c>
      <c r="B35" s="283"/>
      <c r="C35" s="96"/>
      <c r="D35" s="96"/>
      <c r="E35" s="96"/>
      <c r="F35" s="96"/>
    </row>
    <row r="36" spans="1:6" ht="15" customHeight="1">
      <c r="B36" s="283"/>
      <c r="C36" s="96"/>
      <c r="D36" s="96"/>
      <c r="E36" s="96"/>
      <c r="F36" s="96"/>
    </row>
  </sheetData>
  <mergeCells count="7">
    <mergeCell ref="A34:E34"/>
    <mergeCell ref="A3:F3"/>
    <mergeCell ref="A4:E4"/>
    <mergeCell ref="A5:A6"/>
    <mergeCell ref="B5:B6"/>
    <mergeCell ref="C5:C6"/>
    <mergeCell ref="D5:D6"/>
  </mergeCells>
  <phoneticPr fontId="4"/>
  <pageMargins left="0.19685039370078741" right="0.19685039370078741" top="0.19685039370078741" bottom="0.1968503937007874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98"/>
  <sheetViews>
    <sheetView view="pageBreakPreview" topLeftCell="A2" zoomScale="115" zoomScaleNormal="70" zoomScaleSheetLayoutView="115" workbookViewId="0">
      <selection activeCell="AA52" sqref="AA52"/>
    </sheetView>
  </sheetViews>
  <sheetFormatPr defaultColWidth="11.125" defaultRowHeight="15" customHeight="1"/>
  <cols>
    <col min="1" max="1" width="7.25" style="311" customWidth="1"/>
    <col min="2" max="2" width="5.625" style="311" customWidth="1"/>
    <col min="3" max="23" width="8.625" style="312" hidden="1" customWidth="1"/>
    <col min="24" max="32" width="8.625" style="312" customWidth="1"/>
    <col min="33" max="33" width="11.125" style="313" customWidth="1"/>
    <col min="34" max="34" width="11.125" style="314" customWidth="1"/>
    <col min="35" max="16384" width="11.125" style="312"/>
  </cols>
  <sheetData>
    <row r="1" spans="1:36" ht="15" hidden="1" customHeight="1">
      <c r="A1" s="311" t="s">
        <v>397</v>
      </c>
    </row>
    <row r="2" spans="1:36" ht="20.100000000000001" customHeight="1">
      <c r="A2" s="315" t="s">
        <v>398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6"/>
      <c r="AC2" s="316"/>
      <c r="AD2" s="316"/>
      <c r="AE2" s="316"/>
      <c r="AF2" s="316"/>
    </row>
    <row r="3" spans="1:36" ht="12" customHeight="1">
      <c r="A3" s="317"/>
      <c r="B3" s="317"/>
      <c r="C3" s="317"/>
      <c r="D3" s="317"/>
      <c r="E3" s="317"/>
      <c r="F3" s="317"/>
      <c r="G3" s="317"/>
      <c r="H3" s="317"/>
      <c r="I3" s="317"/>
      <c r="J3" s="317"/>
    </row>
    <row r="4" spans="1:36" ht="18" customHeight="1">
      <c r="A4" s="318"/>
      <c r="B4" s="318"/>
      <c r="C4" s="319"/>
      <c r="D4" s="319"/>
      <c r="E4" s="319"/>
      <c r="F4" s="319"/>
      <c r="G4" s="319"/>
      <c r="H4" s="319"/>
      <c r="I4" s="320"/>
      <c r="J4" s="319"/>
      <c r="K4" s="319"/>
      <c r="L4" s="320"/>
      <c r="M4" s="319"/>
      <c r="N4" s="319"/>
      <c r="O4" s="319"/>
      <c r="P4" s="319"/>
      <c r="Q4" s="319"/>
      <c r="R4" s="319"/>
      <c r="T4" s="319"/>
      <c r="U4" s="319"/>
      <c r="V4" s="319"/>
      <c r="X4" s="320"/>
      <c r="Y4" s="320"/>
      <c r="Z4" s="320"/>
      <c r="AA4" s="320"/>
      <c r="AB4" s="319"/>
      <c r="AC4" s="319"/>
      <c r="AF4" s="320" t="s">
        <v>399</v>
      </c>
      <c r="AG4" s="605"/>
    </row>
    <row r="5" spans="1:36" s="311" customFormat="1" ht="15.75" customHeight="1">
      <c r="A5" s="607"/>
      <c r="B5" s="608"/>
      <c r="C5" s="321" t="s">
        <v>390</v>
      </c>
      <c r="D5" s="321" t="s">
        <v>400</v>
      </c>
      <c r="E5" s="321" t="s">
        <v>401</v>
      </c>
      <c r="F5" s="321" t="s">
        <v>402</v>
      </c>
      <c r="G5" s="322" t="s">
        <v>403</v>
      </c>
      <c r="H5" s="321" t="s">
        <v>404</v>
      </c>
      <c r="I5" s="321" t="s">
        <v>405</v>
      </c>
      <c r="J5" s="321" t="s">
        <v>406</v>
      </c>
      <c r="K5" s="321" t="s">
        <v>407</v>
      </c>
      <c r="L5" s="321" t="s">
        <v>408</v>
      </c>
      <c r="M5" s="323" t="s">
        <v>409</v>
      </c>
      <c r="N5" s="322" t="s">
        <v>410</v>
      </c>
      <c r="O5" s="321" t="s">
        <v>411</v>
      </c>
      <c r="P5" s="322" t="s">
        <v>412</v>
      </c>
      <c r="Q5" s="321" t="s">
        <v>413</v>
      </c>
      <c r="R5" s="321" t="s">
        <v>414</v>
      </c>
      <c r="S5" s="321" t="s">
        <v>415</v>
      </c>
      <c r="T5" s="324" t="s">
        <v>416</v>
      </c>
      <c r="U5" s="324" t="s">
        <v>99</v>
      </c>
      <c r="V5" s="324" t="s">
        <v>417</v>
      </c>
      <c r="W5" s="324" t="s">
        <v>418</v>
      </c>
      <c r="X5" s="324" t="s">
        <v>420</v>
      </c>
      <c r="Y5" s="324" t="s">
        <v>421</v>
      </c>
      <c r="Z5" s="324" t="s">
        <v>422</v>
      </c>
      <c r="AA5" s="324" t="s">
        <v>423</v>
      </c>
      <c r="AB5" s="324" t="s">
        <v>370</v>
      </c>
      <c r="AC5" s="324" t="s">
        <v>25</v>
      </c>
      <c r="AD5" s="324" t="s">
        <v>424</v>
      </c>
      <c r="AE5" s="324" t="s">
        <v>425</v>
      </c>
      <c r="AF5" s="324" t="s">
        <v>426</v>
      </c>
      <c r="AG5" s="606"/>
      <c r="AH5" s="325"/>
    </row>
    <row r="6" spans="1:36" s="332" customFormat="1" ht="15.75" customHeight="1">
      <c r="A6" s="602" t="s">
        <v>427</v>
      </c>
      <c r="B6" s="326" t="s">
        <v>428</v>
      </c>
      <c r="C6" s="327">
        <v>2563</v>
      </c>
      <c r="D6" s="328">
        <v>2610</v>
      </c>
      <c r="E6" s="328">
        <v>2667</v>
      </c>
      <c r="F6" s="328">
        <v>2658</v>
      </c>
      <c r="G6" s="328">
        <v>2733</v>
      </c>
      <c r="H6" s="329">
        <v>2849</v>
      </c>
      <c r="I6" s="329">
        <v>2886</v>
      </c>
      <c r="J6" s="329">
        <v>2889</v>
      </c>
      <c r="K6" s="329">
        <v>2957</v>
      </c>
      <c r="L6" s="329">
        <v>3015</v>
      </c>
      <c r="M6" s="329">
        <v>3082</v>
      </c>
      <c r="N6" s="329">
        <v>3207</v>
      </c>
      <c r="O6" s="328">
        <v>3214</v>
      </c>
      <c r="P6" s="328">
        <v>3263</v>
      </c>
      <c r="Q6" s="329">
        <v>3222</v>
      </c>
      <c r="R6" s="329">
        <v>3282</v>
      </c>
      <c r="S6" s="329">
        <v>3277</v>
      </c>
      <c r="T6" s="330">
        <v>3315</v>
      </c>
      <c r="U6" s="330">
        <v>3383</v>
      </c>
      <c r="V6" s="330">
        <v>3432</v>
      </c>
      <c r="W6" s="330">
        <v>3434</v>
      </c>
      <c r="X6" s="473">
        <v>3537</v>
      </c>
      <c r="Y6" s="330">
        <v>3543</v>
      </c>
      <c r="Z6" s="330">
        <v>3563</v>
      </c>
      <c r="AA6" s="330">
        <v>3566</v>
      </c>
      <c r="AB6" s="330">
        <v>3676</v>
      </c>
      <c r="AC6" s="330">
        <v>3702</v>
      </c>
      <c r="AD6" s="330">
        <v>3725</v>
      </c>
      <c r="AE6" s="330">
        <v>3702</v>
      </c>
      <c r="AF6" s="331">
        <v>3703</v>
      </c>
      <c r="AG6" s="313"/>
      <c r="AH6" s="314"/>
      <c r="AI6" s="312"/>
      <c r="AJ6" s="312"/>
    </row>
    <row r="7" spans="1:36" s="332" customFormat="1" ht="15.75" customHeight="1">
      <c r="A7" s="602"/>
      <c r="B7" s="333" t="s">
        <v>8</v>
      </c>
      <c r="C7" s="327">
        <v>643</v>
      </c>
      <c r="D7" s="328">
        <v>650</v>
      </c>
      <c r="E7" s="328">
        <v>668</v>
      </c>
      <c r="F7" s="328">
        <v>681</v>
      </c>
      <c r="G7" s="328">
        <v>714</v>
      </c>
      <c r="H7" s="328">
        <v>778</v>
      </c>
      <c r="I7" s="328">
        <v>796</v>
      </c>
      <c r="J7" s="328">
        <v>799</v>
      </c>
      <c r="K7" s="328">
        <v>832</v>
      </c>
      <c r="L7" s="328">
        <v>870</v>
      </c>
      <c r="M7" s="328">
        <v>899</v>
      </c>
      <c r="N7" s="328">
        <v>954</v>
      </c>
      <c r="O7" s="328">
        <v>970</v>
      </c>
      <c r="P7" s="328">
        <v>1003</v>
      </c>
      <c r="Q7" s="328">
        <v>993</v>
      </c>
      <c r="R7" s="328">
        <v>1030</v>
      </c>
      <c r="S7" s="328">
        <v>1037</v>
      </c>
      <c r="T7" s="334">
        <v>1058</v>
      </c>
      <c r="U7" s="334">
        <v>1087</v>
      </c>
      <c r="V7" s="334">
        <v>1133</v>
      </c>
      <c r="W7" s="334">
        <v>1137</v>
      </c>
      <c r="X7" s="474">
        <v>1236</v>
      </c>
      <c r="Y7" s="334">
        <v>1256</v>
      </c>
      <c r="Z7" s="334">
        <v>1285</v>
      </c>
      <c r="AA7" s="334">
        <v>1314</v>
      </c>
      <c r="AB7" s="334">
        <v>1374</v>
      </c>
      <c r="AC7" s="334">
        <v>1379</v>
      </c>
      <c r="AD7" s="334">
        <v>1424</v>
      </c>
      <c r="AE7" s="334">
        <v>1428</v>
      </c>
      <c r="AF7" s="335">
        <v>1474</v>
      </c>
      <c r="AG7" s="313"/>
      <c r="AH7" s="314"/>
      <c r="AI7" s="312"/>
      <c r="AJ7" s="313"/>
    </row>
    <row r="8" spans="1:36" s="313" customFormat="1" ht="15.75" customHeight="1">
      <c r="A8" s="603" t="s">
        <v>429</v>
      </c>
      <c r="B8" s="326" t="s">
        <v>428</v>
      </c>
      <c r="C8" s="336">
        <v>0</v>
      </c>
      <c r="D8" s="337">
        <v>0</v>
      </c>
      <c r="E8" s="337">
        <v>0</v>
      </c>
      <c r="F8" s="337">
        <v>0</v>
      </c>
      <c r="G8" s="337">
        <v>0</v>
      </c>
      <c r="H8" s="337">
        <v>0</v>
      </c>
      <c r="I8" s="337">
        <v>0</v>
      </c>
      <c r="J8" s="337">
        <v>0</v>
      </c>
      <c r="K8" s="337">
        <v>0</v>
      </c>
      <c r="L8" s="337">
        <v>0</v>
      </c>
      <c r="M8" s="337">
        <v>0</v>
      </c>
      <c r="N8" s="338" t="s">
        <v>430</v>
      </c>
      <c r="O8" s="338">
        <v>0</v>
      </c>
      <c r="P8" s="338" t="s">
        <v>431</v>
      </c>
      <c r="Q8" s="338" t="s">
        <v>69</v>
      </c>
      <c r="R8" s="338" t="s">
        <v>69</v>
      </c>
      <c r="S8" s="338" t="s">
        <v>69</v>
      </c>
      <c r="T8" s="339">
        <f>T46</f>
        <v>0</v>
      </c>
      <c r="U8" s="339" t="s">
        <v>69</v>
      </c>
      <c r="V8" s="339" t="s">
        <v>432</v>
      </c>
      <c r="W8" s="339" t="s">
        <v>432</v>
      </c>
      <c r="X8" s="475" t="s">
        <v>35</v>
      </c>
      <c r="Y8" s="339" t="s">
        <v>35</v>
      </c>
      <c r="Z8" s="339" t="s">
        <v>35</v>
      </c>
      <c r="AA8" s="339" t="s">
        <v>433</v>
      </c>
      <c r="AB8" s="339" t="s">
        <v>35</v>
      </c>
      <c r="AC8" s="339" t="s">
        <v>35</v>
      </c>
      <c r="AD8" s="339" t="s">
        <v>35</v>
      </c>
      <c r="AE8" s="339" t="s">
        <v>35</v>
      </c>
      <c r="AF8" s="340" t="s">
        <v>35</v>
      </c>
      <c r="AH8" s="314"/>
      <c r="AI8" s="312"/>
    </row>
    <row r="9" spans="1:36" s="313" customFormat="1" ht="15.75" customHeight="1">
      <c r="A9" s="603"/>
      <c r="B9" s="333" t="s">
        <v>8</v>
      </c>
      <c r="C9" s="336">
        <v>0</v>
      </c>
      <c r="D9" s="337">
        <v>0</v>
      </c>
      <c r="E9" s="337">
        <v>0</v>
      </c>
      <c r="F9" s="337">
        <v>0</v>
      </c>
      <c r="G9" s="337">
        <v>0</v>
      </c>
      <c r="H9" s="337">
        <v>0</v>
      </c>
      <c r="I9" s="337">
        <v>0</v>
      </c>
      <c r="J9" s="337">
        <v>0</v>
      </c>
      <c r="K9" s="337">
        <v>0</v>
      </c>
      <c r="L9" s="337">
        <v>0</v>
      </c>
      <c r="M9" s="337">
        <v>0</v>
      </c>
      <c r="N9" s="338" t="s">
        <v>69</v>
      </c>
      <c r="O9" s="338">
        <v>0</v>
      </c>
      <c r="P9" s="338" t="s">
        <v>69</v>
      </c>
      <c r="Q9" s="338" t="s">
        <v>432</v>
      </c>
      <c r="R9" s="338" t="s">
        <v>69</v>
      </c>
      <c r="S9" s="338" t="s">
        <v>69</v>
      </c>
      <c r="T9" s="339" t="s">
        <v>69</v>
      </c>
      <c r="U9" s="339" t="s">
        <v>430</v>
      </c>
      <c r="V9" s="339" t="s">
        <v>69</v>
      </c>
      <c r="W9" s="339" t="s">
        <v>430</v>
      </c>
      <c r="X9" s="475" t="s">
        <v>35</v>
      </c>
      <c r="Y9" s="339" t="s">
        <v>35</v>
      </c>
      <c r="Z9" s="339" t="s">
        <v>35</v>
      </c>
      <c r="AA9" s="339" t="s">
        <v>69</v>
      </c>
      <c r="AB9" s="339" t="s">
        <v>35</v>
      </c>
      <c r="AC9" s="339" t="s">
        <v>35</v>
      </c>
      <c r="AD9" s="339" t="s">
        <v>35</v>
      </c>
      <c r="AE9" s="339" t="s">
        <v>35</v>
      </c>
      <c r="AF9" s="340" t="s">
        <v>35</v>
      </c>
      <c r="AH9" s="314"/>
      <c r="AI9" s="312"/>
    </row>
    <row r="10" spans="1:36" s="332" customFormat="1" ht="15.75" customHeight="1">
      <c r="A10" s="602" t="s">
        <v>434</v>
      </c>
      <c r="B10" s="326" t="s">
        <v>428</v>
      </c>
      <c r="C10" s="327">
        <v>2242</v>
      </c>
      <c r="D10" s="328">
        <v>2276</v>
      </c>
      <c r="E10" s="328">
        <v>2309</v>
      </c>
      <c r="F10" s="328">
        <v>2541</v>
      </c>
      <c r="G10" s="337">
        <v>2825</v>
      </c>
      <c r="H10" s="328">
        <v>2925</v>
      </c>
      <c r="I10" s="328">
        <v>3032</v>
      </c>
      <c r="J10" s="328">
        <v>3068</v>
      </c>
      <c r="K10" s="328">
        <v>3080</v>
      </c>
      <c r="L10" s="328">
        <v>3076</v>
      </c>
      <c r="M10" s="328">
        <v>3058</v>
      </c>
      <c r="N10" s="328">
        <v>3086</v>
      </c>
      <c r="O10" s="328">
        <v>3121</v>
      </c>
      <c r="P10" s="328">
        <v>3140</v>
      </c>
      <c r="Q10" s="328">
        <v>3178</v>
      </c>
      <c r="R10" s="328">
        <v>3187</v>
      </c>
      <c r="S10" s="328">
        <v>3260</v>
      </c>
      <c r="T10" s="334">
        <v>3262</v>
      </c>
      <c r="U10" s="334">
        <v>3230</v>
      </c>
      <c r="V10" s="334">
        <v>3297</v>
      </c>
      <c r="W10" s="334">
        <v>3376</v>
      </c>
      <c r="X10" s="474">
        <v>3475</v>
      </c>
      <c r="Y10" s="334">
        <v>3527</v>
      </c>
      <c r="Z10" s="334">
        <v>3525</v>
      </c>
      <c r="AA10" s="334">
        <v>3558</v>
      </c>
      <c r="AB10" s="334">
        <v>3600</v>
      </c>
      <c r="AC10" s="334">
        <v>3604</v>
      </c>
      <c r="AD10" s="334">
        <v>3587</v>
      </c>
      <c r="AE10" s="334">
        <v>3707</v>
      </c>
      <c r="AF10" s="335">
        <v>3648</v>
      </c>
      <c r="AG10" s="313"/>
      <c r="AH10" s="314"/>
      <c r="AI10" s="312"/>
      <c r="AJ10" s="313"/>
    </row>
    <row r="11" spans="1:36" s="332" customFormat="1" ht="15.75" customHeight="1">
      <c r="A11" s="602"/>
      <c r="B11" s="333" t="s">
        <v>8</v>
      </c>
      <c r="C11" s="327">
        <v>575</v>
      </c>
      <c r="D11" s="328">
        <v>589</v>
      </c>
      <c r="E11" s="328">
        <v>598</v>
      </c>
      <c r="F11" s="328">
        <v>747</v>
      </c>
      <c r="G11" s="328">
        <v>853</v>
      </c>
      <c r="H11" s="328">
        <v>881</v>
      </c>
      <c r="I11" s="328">
        <v>932</v>
      </c>
      <c r="J11" s="328">
        <v>966</v>
      </c>
      <c r="K11" s="328">
        <v>985</v>
      </c>
      <c r="L11" s="328">
        <v>1000</v>
      </c>
      <c r="M11" s="328">
        <v>1004</v>
      </c>
      <c r="N11" s="328">
        <v>1020</v>
      </c>
      <c r="O11" s="328">
        <v>1048</v>
      </c>
      <c r="P11" s="328">
        <v>1077</v>
      </c>
      <c r="Q11" s="328">
        <v>1093</v>
      </c>
      <c r="R11" s="328">
        <v>1117</v>
      </c>
      <c r="S11" s="328">
        <v>1154</v>
      </c>
      <c r="T11" s="334">
        <v>1170</v>
      </c>
      <c r="U11" s="334">
        <v>1178</v>
      </c>
      <c r="V11" s="334">
        <v>1213</v>
      </c>
      <c r="W11" s="334">
        <v>1261</v>
      </c>
      <c r="X11" s="474">
        <v>1368</v>
      </c>
      <c r="Y11" s="334">
        <v>1402</v>
      </c>
      <c r="Z11" s="334">
        <v>1422</v>
      </c>
      <c r="AA11" s="334">
        <v>1453</v>
      </c>
      <c r="AB11" s="334">
        <v>1481</v>
      </c>
      <c r="AC11" s="334">
        <v>1495</v>
      </c>
      <c r="AD11" s="334">
        <v>1509</v>
      </c>
      <c r="AE11" s="334">
        <v>1569</v>
      </c>
      <c r="AF11" s="335">
        <v>1605</v>
      </c>
      <c r="AG11" s="313"/>
      <c r="AH11" s="314"/>
      <c r="AI11" s="312"/>
      <c r="AJ11" s="313"/>
    </row>
    <row r="12" spans="1:36" s="332" customFormat="1" ht="15.75" customHeight="1">
      <c r="A12" s="602" t="s">
        <v>435</v>
      </c>
      <c r="B12" s="326" t="s">
        <v>428</v>
      </c>
      <c r="C12" s="327">
        <v>2456</v>
      </c>
      <c r="D12" s="328">
        <v>2524</v>
      </c>
      <c r="E12" s="328">
        <v>2538</v>
      </c>
      <c r="F12" s="328">
        <v>2496</v>
      </c>
      <c r="G12" s="328">
        <v>2533</v>
      </c>
      <c r="H12" s="328">
        <v>2580</v>
      </c>
      <c r="I12" s="328">
        <v>2582</v>
      </c>
      <c r="J12" s="328">
        <v>2636</v>
      </c>
      <c r="K12" s="328">
        <v>2651</v>
      </c>
      <c r="L12" s="328">
        <v>2724</v>
      </c>
      <c r="M12" s="328">
        <v>2732</v>
      </c>
      <c r="N12" s="328">
        <v>2763</v>
      </c>
      <c r="O12" s="328">
        <v>2773</v>
      </c>
      <c r="P12" s="328">
        <v>2822</v>
      </c>
      <c r="Q12" s="328">
        <v>2837</v>
      </c>
      <c r="R12" s="328">
        <v>2832</v>
      </c>
      <c r="S12" s="328">
        <v>2846</v>
      </c>
      <c r="T12" s="334">
        <v>2852</v>
      </c>
      <c r="U12" s="334">
        <v>2835</v>
      </c>
      <c r="V12" s="334">
        <v>2831</v>
      </c>
      <c r="W12" s="334">
        <v>2838</v>
      </c>
      <c r="X12" s="474">
        <v>2682</v>
      </c>
      <c r="Y12" s="334">
        <v>2700</v>
      </c>
      <c r="Z12" s="334">
        <v>2724</v>
      </c>
      <c r="AA12" s="334">
        <v>2772</v>
      </c>
      <c r="AB12" s="334">
        <v>2754</v>
      </c>
      <c r="AC12" s="334">
        <v>2772</v>
      </c>
      <c r="AD12" s="334">
        <v>2790</v>
      </c>
      <c r="AE12" s="334">
        <v>2825</v>
      </c>
      <c r="AF12" s="335">
        <v>2745</v>
      </c>
      <c r="AG12" s="313"/>
      <c r="AH12" s="314"/>
      <c r="AI12" s="312"/>
      <c r="AJ12" s="313"/>
    </row>
    <row r="13" spans="1:36" s="332" customFormat="1" ht="15.75" customHeight="1">
      <c r="A13" s="602"/>
      <c r="B13" s="333" t="s">
        <v>8</v>
      </c>
      <c r="C13" s="327">
        <v>688</v>
      </c>
      <c r="D13" s="328">
        <v>716</v>
      </c>
      <c r="E13" s="328">
        <v>723</v>
      </c>
      <c r="F13" s="328">
        <v>730</v>
      </c>
      <c r="G13" s="328">
        <v>744</v>
      </c>
      <c r="H13" s="328">
        <v>782</v>
      </c>
      <c r="I13" s="328">
        <v>791</v>
      </c>
      <c r="J13" s="328">
        <v>829</v>
      </c>
      <c r="K13" s="328">
        <v>851</v>
      </c>
      <c r="L13" s="328">
        <v>888</v>
      </c>
      <c r="M13" s="328">
        <v>909</v>
      </c>
      <c r="N13" s="328">
        <v>930</v>
      </c>
      <c r="O13" s="328">
        <v>939</v>
      </c>
      <c r="P13" s="328">
        <v>954</v>
      </c>
      <c r="Q13" s="328">
        <v>972</v>
      </c>
      <c r="R13" s="328">
        <v>970</v>
      </c>
      <c r="S13" s="328">
        <v>976</v>
      </c>
      <c r="T13" s="334">
        <v>990</v>
      </c>
      <c r="U13" s="334">
        <v>999</v>
      </c>
      <c r="V13" s="334">
        <v>1020</v>
      </c>
      <c r="W13" s="334">
        <v>1035</v>
      </c>
      <c r="X13" s="474">
        <v>1037</v>
      </c>
      <c r="Y13" s="334">
        <v>1052</v>
      </c>
      <c r="Z13" s="334">
        <v>1080</v>
      </c>
      <c r="AA13" s="334">
        <v>1114</v>
      </c>
      <c r="AB13" s="334">
        <v>1139</v>
      </c>
      <c r="AC13" s="334">
        <v>1146</v>
      </c>
      <c r="AD13" s="334">
        <v>1171</v>
      </c>
      <c r="AE13" s="334">
        <v>1215</v>
      </c>
      <c r="AF13" s="335">
        <v>1232</v>
      </c>
      <c r="AG13" s="313"/>
      <c r="AH13" s="314"/>
      <c r="AI13" s="312"/>
      <c r="AJ13" s="313"/>
    </row>
    <row r="14" spans="1:36" s="332" customFormat="1" ht="15.75" customHeight="1">
      <c r="A14" s="602" t="s">
        <v>436</v>
      </c>
      <c r="B14" s="326" t="s">
        <v>428</v>
      </c>
      <c r="C14" s="327">
        <v>839</v>
      </c>
      <c r="D14" s="328">
        <v>850</v>
      </c>
      <c r="E14" s="328">
        <v>844</v>
      </c>
      <c r="F14" s="328">
        <v>848</v>
      </c>
      <c r="G14" s="328">
        <v>826</v>
      </c>
      <c r="H14" s="328">
        <v>818</v>
      </c>
      <c r="I14" s="328">
        <v>824</v>
      </c>
      <c r="J14" s="328">
        <v>806</v>
      </c>
      <c r="K14" s="328">
        <v>804</v>
      </c>
      <c r="L14" s="328">
        <v>815</v>
      </c>
      <c r="M14" s="328">
        <v>791</v>
      </c>
      <c r="N14" s="328">
        <v>764</v>
      </c>
      <c r="O14" s="328">
        <v>781</v>
      </c>
      <c r="P14" s="328">
        <v>777</v>
      </c>
      <c r="Q14" s="328">
        <v>789</v>
      </c>
      <c r="R14" s="328">
        <v>765</v>
      </c>
      <c r="S14" s="328">
        <v>744</v>
      </c>
      <c r="T14" s="334">
        <v>752</v>
      </c>
      <c r="U14" s="334">
        <v>750</v>
      </c>
      <c r="V14" s="334">
        <v>740</v>
      </c>
      <c r="W14" s="334">
        <v>723</v>
      </c>
      <c r="X14" s="474">
        <v>724</v>
      </c>
      <c r="Y14" s="334">
        <v>733</v>
      </c>
      <c r="Z14" s="334">
        <v>700</v>
      </c>
      <c r="AA14" s="334">
        <v>697</v>
      </c>
      <c r="AB14" s="334">
        <v>670</v>
      </c>
      <c r="AC14" s="334">
        <v>674</v>
      </c>
      <c r="AD14" s="334">
        <v>670</v>
      </c>
      <c r="AE14" s="334">
        <v>684</v>
      </c>
      <c r="AF14" s="335">
        <v>677</v>
      </c>
      <c r="AG14" s="313"/>
      <c r="AH14" s="314"/>
      <c r="AI14" s="312"/>
      <c r="AJ14" s="313"/>
    </row>
    <row r="15" spans="1:36" s="332" customFormat="1" ht="15.75" customHeight="1">
      <c r="A15" s="602"/>
      <c r="B15" s="333" t="s">
        <v>8</v>
      </c>
      <c r="C15" s="327">
        <v>206</v>
      </c>
      <c r="D15" s="328">
        <v>208</v>
      </c>
      <c r="E15" s="328">
        <v>208</v>
      </c>
      <c r="F15" s="328">
        <v>212</v>
      </c>
      <c r="G15" s="328">
        <v>210</v>
      </c>
      <c r="H15" s="328">
        <v>217</v>
      </c>
      <c r="I15" s="328">
        <v>222</v>
      </c>
      <c r="J15" s="328">
        <v>227</v>
      </c>
      <c r="K15" s="328">
        <v>228</v>
      </c>
      <c r="L15" s="328">
        <v>234</v>
      </c>
      <c r="M15" s="328">
        <v>233</v>
      </c>
      <c r="N15" s="328">
        <v>229</v>
      </c>
      <c r="O15" s="328">
        <v>235</v>
      </c>
      <c r="P15" s="328">
        <v>240</v>
      </c>
      <c r="Q15" s="328">
        <v>245</v>
      </c>
      <c r="R15" s="328">
        <v>245</v>
      </c>
      <c r="S15" s="328">
        <v>245</v>
      </c>
      <c r="T15" s="334">
        <v>257</v>
      </c>
      <c r="U15" s="334">
        <v>261</v>
      </c>
      <c r="V15" s="334">
        <v>270</v>
      </c>
      <c r="W15" s="334">
        <v>274</v>
      </c>
      <c r="X15" s="474">
        <v>282</v>
      </c>
      <c r="Y15" s="334">
        <v>290</v>
      </c>
      <c r="Z15" s="334">
        <v>289</v>
      </c>
      <c r="AA15" s="334">
        <v>291</v>
      </c>
      <c r="AB15" s="334">
        <v>290</v>
      </c>
      <c r="AC15" s="334">
        <v>289</v>
      </c>
      <c r="AD15" s="334">
        <v>288</v>
      </c>
      <c r="AE15" s="334">
        <v>304</v>
      </c>
      <c r="AF15" s="335">
        <v>309</v>
      </c>
      <c r="AG15" s="313"/>
      <c r="AH15" s="314"/>
      <c r="AI15" s="312"/>
      <c r="AJ15" s="313"/>
    </row>
    <row r="16" spans="1:36" s="332" customFormat="1" ht="15.75" customHeight="1">
      <c r="A16" s="602" t="s">
        <v>437</v>
      </c>
      <c r="B16" s="326" t="s">
        <v>428</v>
      </c>
      <c r="C16" s="327">
        <v>3124</v>
      </c>
      <c r="D16" s="328">
        <v>3135</v>
      </c>
      <c r="E16" s="328">
        <v>3210</v>
      </c>
      <c r="F16" s="328">
        <v>3227</v>
      </c>
      <c r="G16" s="328">
        <v>3227</v>
      </c>
      <c r="H16" s="328">
        <v>3271</v>
      </c>
      <c r="I16" s="328">
        <v>3258</v>
      </c>
      <c r="J16" s="328">
        <v>3308</v>
      </c>
      <c r="K16" s="328">
        <v>3331</v>
      </c>
      <c r="L16" s="328">
        <v>3351</v>
      </c>
      <c r="M16" s="328">
        <v>3330</v>
      </c>
      <c r="N16" s="328">
        <v>3321</v>
      </c>
      <c r="O16" s="328">
        <v>3345</v>
      </c>
      <c r="P16" s="328">
        <v>3369</v>
      </c>
      <c r="Q16" s="328">
        <v>3378</v>
      </c>
      <c r="R16" s="328">
        <v>3351</v>
      </c>
      <c r="S16" s="328">
        <v>3334</v>
      </c>
      <c r="T16" s="334">
        <v>3348</v>
      </c>
      <c r="U16" s="334">
        <v>3370</v>
      </c>
      <c r="V16" s="334">
        <v>3388</v>
      </c>
      <c r="W16" s="334">
        <v>3391</v>
      </c>
      <c r="X16" s="474">
        <v>3436</v>
      </c>
      <c r="Y16" s="334">
        <v>3448</v>
      </c>
      <c r="Z16" s="334">
        <v>3453</v>
      </c>
      <c r="AA16" s="334">
        <v>3435</v>
      </c>
      <c r="AB16" s="334">
        <v>3449</v>
      </c>
      <c r="AC16" s="334">
        <v>3434</v>
      </c>
      <c r="AD16" s="334">
        <v>3472</v>
      </c>
      <c r="AE16" s="334">
        <v>3472</v>
      </c>
      <c r="AF16" s="335">
        <v>3444</v>
      </c>
      <c r="AG16" s="313"/>
      <c r="AH16" s="314"/>
      <c r="AI16" s="312"/>
      <c r="AJ16" s="313"/>
    </row>
    <row r="17" spans="1:36" s="332" customFormat="1" ht="15.75" customHeight="1">
      <c r="A17" s="602"/>
      <c r="B17" s="333" t="s">
        <v>8</v>
      </c>
      <c r="C17" s="327">
        <v>797</v>
      </c>
      <c r="D17" s="328">
        <v>802</v>
      </c>
      <c r="E17" s="328">
        <v>832</v>
      </c>
      <c r="F17" s="328">
        <v>847</v>
      </c>
      <c r="G17" s="328">
        <v>863</v>
      </c>
      <c r="H17" s="328">
        <v>883</v>
      </c>
      <c r="I17" s="328">
        <v>902</v>
      </c>
      <c r="J17" s="328">
        <v>933</v>
      </c>
      <c r="K17" s="328">
        <v>951</v>
      </c>
      <c r="L17" s="328">
        <v>980</v>
      </c>
      <c r="M17" s="328">
        <v>991</v>
      </c>
      <c r="N17" s="328">
        <v>1008</v>
      </c>
      <c r="O17" s="328">
        <v>1028</v>
      </c>
      <c r="P17" s="328">
        <v>1051</v>
      </c>
      <c r="Q17" s="328">
        <v>1067</v>
      </c>
      <c r="R17" s="328">
        <v>1075</v>
      </c>
      <c r="S17" s="328">
        <v>1090</v>
      </c>
      <c r="T17" s="334">
        <v>1109</v>
      </c>
      <c r="U17" s="334">
        <v>1138</v>
      </c>
      <c r="V17" s="334">
        <v>1156</v>
      </c>
      <c r="W17" s="334">
        <v>1173</v>
      </c>
      <c r="X17" s="474">
        <v>1249</v>
      </c>
      <c r="Y17" s="334">
        <v>1283</v>
      </c>
      <c r="Z17" s="334">
        <v>1318</v>
      </c>
      <c r="AA17" s="334">
        <v>1313</v>
      </c>
      <c r="AB17" s="334">
        <v>1350</v>
      </c>
      <c r="AC17" s="334">
        <v>1366</v>
      </c>
      <c r="AD17" s="334">
        <v>1397</v>
      </c>
      <c r="AE17" s="334">
        <v>1425</v>
      </c>
      <c r="AF17" s="335">
        <v>1458</v>
      </c>
      <c r="AG17" s="313"/>
      <c r="AH17" s="314"/>
      <c r="AI17" s="312"/>
      <c r="AJ17" s="313"/>
    </row>
    <row r="18" spans="1:36" s="332" customFormat="1" ht="15.75" customHeight="1">
      <c r="A18" s="602" t="s">
        <v>438</v>
      </c>
      <c r="B18" s="326" t="s">
        <v>428</v>
      </c>
      <c r="C18" s="327">
        <v>1153</v>
      </c>
      <c r="D18" s="328">
        <v>1197</v>
      </c>
      <c r="E18" s="328">
        <v>1229</v>
      </c>
      <c r="F18" s="328">
        <v>1243</v>
      </c>
      <c r="G18" s="328">
        <v>1233</v>
      </c>
      <c r="H18" s="328">
        <v>1299</v>
      </c>
      <c r="I18" s="328">
        <v>1311</v>
      </c>
      <c r="J18" s="328">
        <v>1341</v>
      </c>
      <c r="K18" s="328">
        <v>1356</v>
      </c>
      <c r="L18" s="328">
        <v>1347</v>
      </c>
      <c r="M18" s="328">
        <v>1358</v>
      </c>
      <c r="N18" s="328">
        <v>1354</v>
      </c>
      <c r="O18" s="328">
        <v>1319</v>
      </c>
      <c r="P18" s="328">
        <v>1317</v>
      </c>
      <c r="Q18" s="328">
        <v>1344</v>
      </c>
      <c r="R18" s="328" t="s">
        <v>439</v>
      </c>
      <c r="S18" s="328">
        <v>1319</v>
      </c>
      <c r="T18" s="334">
        <v>1324</v>
      </c>
      <c r="U18" s="334">
        <v>1349</v>
      </c>
      <c r="V18" s="334">
        <v>1461</v>
      </c>
      <c r="W18" s="334">
        <v>1478</v>
      </c>
      <c r="X18" s="474">
        <v>1487</v>
      </c>
      <c r="Y18" s="334">
        <v>1510</v>
      </c>
      <c r="Z18" s="334">
        <v>1514</v>
      </c>
      <c r="AA18" s="334">
        <v>1507</v>
      </c>
      <c r="AB18" s="334">
        <v>1503</v>
      </c>
      <c r="AC18" s="334">
        <v>1494</v>
      </c>
      <c r="AD18" s="334">
        <v>1498</v>
      </c>
      <c r="AE18" s="334">
        <v>1512</v>
      </c>
      <c r="AF18" s="335">
        <v>1430</v>
      </c>
      <c r="AG18" s="313"/>
      <c r="AH18" s="314"/>
      <c r="AI18" s="312"/>
      <c r="AJ18" s="313"/>
    </row>
    <row r="19" spans="1:36" s="332" customFormat="1" ht="15.75" customHeight="1">
      <c r="A19" s="602"/>
      <c r="B19" s="333" t="s">
        <v>8</v>
      </c>
      <c r="C19" s="327">
        <v>429</v>
      </c>
      <c r="D19" s="328">
        <v>436</v>
      </c>
      <c r="E19" s="328">
        <v>451</v>
      </c>
      <c r="F19" s="328">
        <v>464</v>
      </c>
      <c r="G19" s="328">
        <v>468</v>
      </c>
      <c r="H19" s="328">
        <v>482</v>
      </c>
      <c r="I19" s="328">
        <v>487</v>
      </c>
      <c r="J19" s="328">
        <v>505</v>
      </c>
      <c r="K19" s="328">
        <v>519</v>
      </c>
      <c r="L19" s="328">
        <v>522</v>
      </c>
      <c r="M19" s="328">
        <v>525</v>
      </c>
      <c r="N19" s="328">
        <v>525</v>
      </c>
      <c r="O19" s="328">
        <v>516</v>
      </c>
      <c r="P19" s="328">
        <v>519</v>
      </c>
      <c r="Q19" s="328">
        <v>533</v>
      </c>
      <c r="R19" s="328">
        <v>534</v>
      </c>
      <c r="S19" s="328">
        <v>539</v>
      </c>
      <c r="T19" s="334">
        <v>546</v>
      </c>
      <c r="U19" s="334">
        <v>573</v>
      </c>
      <c r="V19" s="334">
        <v>614</v>
      </c>
      <c r="W19" s="334">
        <v>623</v>
      </c>
      <c r="X19" s="474">
        <v>670</v>
      </c>
      <c r="Y19" s="334">
        <v>674</v>
      </c>
      <c r="Z19" s="334">
        <v>685</v>
      </c>
      <c r="AA19" s="334">
        <v>689</v>
      </c>
      <c r="AB19" s="334">
        <v>698</v>
      </c>
      <c r="AC19" s="334">
        <v>705</v>
      </c>
      <c r="AD19" s="334">
        <v>705</v>
      </c>
      <c r="AE19" s="334">
        <v>718</v>
      </c>
      <c r="AF19" s="335">
        <v>710</v>
      </c>
      <c r="AG19" s="313"/>
      <c r="AH19" s="314"/>
      <c r="AI19" s="312"/>
      <c r="AJ19" s="313"/>
    </row>
    <row r="20" spans="1:36" s="332" customFormat="1" ht="15.75" customHeight="1">
      <c r="A20" s="602" t="s">
        <v>440</v>
      </c>
      <c r="B20" s="326" t="s">
        <v>428</v>
      </c>
      <c r="C20" s="327">
        <v>2671</v>
      </c>
      <c r="D20" s="328">
        <v>2725</v>
      </c>
      <c r="E20" s="328">
        <v>2740</v>
      </c>
      <c r="F20" s="328">
        <v>2717</v>
      </c>
      <c r="G20" s="328">
        <v>2717</v>
      </c>
      <c r="H20" s="328">
        <v>2752</v>
      </c>
      <c r="I20" s="328">
        <v>2766</v>
      </c>
      <c r="J20" s="328">
        <v>2785</v>
      </c>
      <c r="K20" s="328">
        <v>2813</v>
      </c>
      <c r="L20" s="328">
        <v>2830</v>
      </c>
      <c r="M20" s="328">
        <v>2835</v>
      </c>
      <c r="N20" s="328">
        <v>2847</v>
      </c>
      <c r="O20" s="328">
        <v>2850</v>
      </c>
      <c r="P20" s="328">
        <v>2837</v>
      </c>
      <c r="Q20" s="328">
        <v>2846</v>
      </c>
      <c r="R20" s="328">
        <v>2858</v>
      </c>
      <c r="S20" s="328">
        <v>2883</v>
      </c>
      <c r="T20" s="334">
        <v>2857</v>
      </c>
      <c r="U20" s="334">
        <v>2879</v>
      </c>
      <c r="V20" s="334">
        <v>2886</v>
      </c>
      <c r="W20" s="334">
        <v>2888</v>
      </c>
      <c r="X20" s="474">
        <v>3013</v>
      </c>
      <c r="Y20" s="334">
        <v>3011</v>
      </c>
      <c r="Z20" s="334">
        <v>3009</v>
      </c>
      <c r="AA20" s="334">
        <v>2977</v>
      </c>
      <c r="AB20" s="334">
        <v>2998</v>
      </c>
      <c r="AC20" s="334">
        <v>3010</v>
      </c>
      <c r="AD20" s="334">
        <v>3046</v>
      </c>
      <c r="AE20" s="334">
        <v>3032</v>
      </c>
      <c r="AF20" s="335">
        <v>3025</v>
      </c>
      <c r="AG20" s="313"/>
      <c r="AH20" s="314"/>
      <c r="AI20" s="312"/>
      <c r="AJ20" s="313"/>
    </row>
    <row r="21" spans="1:36" s="332" customFormat="1" ht="15.75" customHeight="1">
      <c r="A21" s="602"/>
      <c r="B21" s="333" t="s">
        <v>8</v>
      </c>
      <c r="C21" s="327">
        <v>700</v>
      </c>
      <c r="D21" s="328">
        <v>709</v>
      </c>
      <c r="E21" s="328">
        <v>730</v>
      </c>
      <c r="F21" s="328">
        <v>728</v>
      </c>
      <c r="G21" s="328">
        <v>753</v>
      </c>
      <c r="H21" s="328">
        <v>781</v>
      </c>
      <c r="I21" s="328">
        <v>808</v>
      </c>
      <c r="J21" s="328">
        <v>823</v>
      </c>
      <c r="K21" s="328">
        <v>852</v>
      </c>
      <c r="L21" s="328">
        <v>864</v>
      </c>
      <c r="M21" s="328">
        <v>865</v>
      </c>
      <c r="N21" s="328">
        <v>876</v>
      </c>
      <c r="O21" s="328">
        <v>891</v>
      </c>
      <c r="P21" s="328">
        <v>902</v>
      </c>
      <c r="Q21" s="328">
        <v>913</v>
      </c>
      <c r="R21" s="328">
        <v>924</v>
      </c>
      <c r="S21" s="328">
        <v>944</v>
      </c>
      <c r="T21" s="334">
        <v>958</v>
      </c>
      <c r="U21" s="334">
        <v>969</v>
      </c>
      <c r="V21" s="334">
        <v>977</v>
      </c>
      <c r="W21" s="334">
        <v>989</v>
      </c>
      <c r="X21" s="474">
        <v>1066</v>
      </c>
      <c r="Y21" s="334">
        <v>1080</v>
      </c>
      <c r="Z21" s="334">
        <v>1085</v>
      </c>
      <c r="AA21" s="334">
        <v>1096</v>
      </c>
      <c r="AB21" s="334">
        <v>1133</v>
      </c>
      <c r="AC21" s="334">
        <v>1156</v>
      </c>
      <c r="AD21" s="334">
        <v>1189</v>
      </c>
      <c r="AE21" s="334">
        <v>1206</v>
      </c>
      <c r="AF21" s="335">
        <v>1233</v>
      </c>
      <c r="AG21" s="313"/>
      <c r="AH21" s="314"/>
      <c r="AI21" s="312"/>
      <c r="AJ21" s="313"/>
    </row>
    <row r="22" spans="1:36" s="332" customFormat="1" ht="15.75" customHeight="1">
      <c r="A22" s="602" t="s">
        <v>441</v>
      </c>
      <c r="B22" s="326" t="s">
        <v>428</v>
      </c>
      <c r="C22" s="327">
        <v>1393</v>
      </c>
      <c r="D22" s="328">
        <v>1397</v>
      </c>
      <c r="E22" s="328">
        <v>1411</v>
      </c>
      <c r="F22" s="328">
        <v>1465</v>
      </c>
      <c r="G22" s="328">
        <v>1488</v>
      </c>
      <c r="H22" s="328">
        <v>1505</v>
      </c>
      <c r="I22" s="328">
        <v>1496</v>
      </c>
      <c r="J22" s="328">
        <v>1508</v>
      </c>
      <c r="K22" s="328">
        <v>1468</v>
      </c>
      <c r="L22" s="328">
        <v>1485</v>
      </c>
      <c r="M22" s="328">
        <v>1445</v>
      </c>
      <c r="N22" s="328">
        <v>1453</v>
      </c>
      <c r="O22" s="328">
        <v>1492</v>
      </c>
      <c r="P22" s="328">
        <v>1495</v>
      </c>
      <c r="Q22" s="328">
        <v>1490</v>
      </c>
      <c r="R22" s="328">
        <v>1472</v>
      </c>
      <c r="S22" s="328">
        <v>1491</v>
      </c>
      <c r="T22" s="334">
        <v>1527</v>
      </c>
      <c r="U22" s="334">
        <v>1568</v>
      </c>
      <c r="V22" s="334">
        <v>1604</v>
      </c>
      <c r="W22" s="334">
        <v>1640</v>
      </c>
      <c r="X22" s="474">
        <v>1767</v>
      </c>
      <c r="Y22" s="334">
        <v>1845</v>
      </c>
      <c r="Z22" s="334">
        <v>1831</v>
      </c>
      <c r="AA22" s="334">
        <v>1805</v>
      </c>
      <c r="AB22" s="334">
        <v>1846</v>
      </c>
      <c r="AC22" s="334">
        <v>1848</v>
      </c>
      <c r="AD22" s="334">
        <v>1890</v>
      </c>
      <c r="AE22" s="334">
        <v>1980</v>
      </c>
      <c r="AF22" s="335">
        <v>1906</v>
      </c>
      <c r="AG22" s="313"/>
      <c r="AH22" s="314"/>
      <c r="AI22" s="312"/>
      <c r="AJ22" s="313"/>
    </row>
    <row r="23" spans="1:36" s="332" customFormat="1" ht="15.75" customHeight="1">
      <c r="A23" s="602"/>
      <c r="B23" s="333" t="s">
        <v>8</v>
      </c>
      <c r="C23" s="327">
        <v>333</v>
      </c>
      <c r="D23" s="328">
        <v>339</v>
      </c>
      <c r="E23" s="328">
        <v>345</v>
      </c>
      <c r="F23" s="328">
        <v>368</v>
      </c>
      <c r="G23" s="328">
        <v>391</v>
      </c>
      <c r="H23" s="328">
        <v>402</v>
      </c>
      <c r="I23" s="328">
        <v>410</v>
      </c>
      <c r="J23" s="328">
        <v>424</v>
      </c>
      <c r="K23" s="328">
        <v>426</v>
      </c>
      <c r="L23" s="328">
        <v>437</v>
      </c>
      <c r="M23" s="328">
        <v>436</v>
      </c>
      <c r="N23" s="328">
        <v>454</v>
      </c>
      <c r="O23" s="328">
        <v>464</v>
      </c>
      <c r="P23" s="328">
        <v>477</v>
      </c>
      <c r="Q23" s="328">
        <v>490</v>
      </c>
      <c r="R23" s="328">
        <v>489</v>
      </c>
      <c r="S23" s="328">
        <v>505</v>
      </c>
      <c r="T23" s="334">
        <v>528</v>
      </c>
      <c r="U23" s="334">
        <v>543</v>
      </c>
      <c r="V23" s="334">
        <v>557</v>
      </c>
      <c r="W23" s="334">
        <v>564</v>
      </c>
      <c r="X23" s="474">
        <v>627</v>
      </c>
      <c r="Y23" s="334">
        <v>674</v>
      </c>
      <c r="Z23" s="334">
        <v>675</v>
      </c>
      <c r="AA23" s="334">
        <v>677</v>
      </c>
      <c r="AB23" s="334">
        <v>719</v>
      </c>
      <c r="AC23" s="334">
        <v>747</v>
      </c>
      <c r="AD23" s="334">
        <v>765</v>
      </c>
      <c r="AE23" s="334">
        <v>814</v>
      </c>
      <c r="AF23" s="335">
        <v>808</v>
      </c>
      <c r="AG23" s="313"/>
      <c r="AH23" s="314"/>
      <c r="AI23" s="312"/>
      <c r="AJ23" s="313"/>
    </row>
    <row r="24" spans="1:36" s="332" customFormat="1" ht="15.75" customHeight="1">
      <c r="A24" s="602" t="s">
        <v>442</v>
      </c>
      <c r="B24" s="326" t="s">
        <v>428</v>
      </c>
      <c r="C24" s="327">
        <v>249</v>
      </c>
      <c r="D24" s="328">
        <v>267</v>
      </c>
      <c r="E24" s="328">
        <v>274</v>
      </c>
      <c r="F24" s="328">
        <v>283</v>
      </c>
      <c r="G24" s="328">
        <v>324</v>
      </c>
      <c r="H24" s="328">
        <v>346</v>
      </c>
      <c r="I24" s="328">
        <v>376</v>
      </c>
      <c r="J24" s="328">
        <v>378</v>
      </c>
      <c r="K24" s="328">
        <v>387</v>
      </c>
      <c r="L24" s="328">
        <v>390</v>
      </c>
      <c r="M24" s="328">
        <v>392</v>
      </c>
      <c r="N24" s="328">
        <v>416</v>
      </c>
      <c r="O24" s="328">
        <v>414</v>
      </c>
      <c r="P24" s="328">
        <v>415</v>
      </c>
      <c r="Q24" s="328">
        <v>418</v>
      </c>
      <c r="R24" s="328">
        <v>455</v>
      </c>
      <c r="S24" s="328">
        <v>463</v>
      </c>
      <c r="T24" s="334">
        <v>470</v>
      </c>
      <c r="U24" s="334">
        <v>477</v>
      </c>
      <c r="V24" s="334">
        <v>493</v>
      </c>
      <c r="W24" s="334">
        <v>499</v>
      </c>
      <c r="X24" s="474">
        <v>499</v>
      </c>
      <c r="Y24" s="334">
        <v>500</v>
      </c>
      <c r="Z24" s="334">
        <v>519</v>
      </c>
      <c r="AA24" s="334">
        <v>512</v>
      </c>
      <c r="AB24" s="334">
        <v>505</v>
      </c>
      <c r="AC24" s="334">
        <v>508</v>
      </c>
      <c r="AD24" s="334">
        <v>539</v>
      </c>
      <c r="AE24" s="334">
        <v>525</v>
      </c>
      <c r="AF24" s="335">
        <v>505</v>
      </c>
      <c r="AG24" s="313"/>
      <c r="AH24" s="314"/>
      <c r="AI24" s="312"/>
      <c r="AJ24" s="313"/>
    </row>
    <row r="25" spans="1:36" s="332" customFormat="1" ht="15.75" customHeight="1">
      <c r="A25" s="602"/>
      <c r="B25" s="333" t="s">
        <v>8</v>
      </c>
      <c r="C25" s="327">
        <v>62</v>
      </c>
      <c r="D25" s="328">
        <v>66</v>
      </c>
      <c r="E25" s="328">
        <v>69</v>
      </c>
      <c r="F25" s="328">
        <v>71</v>
      </c>
      <c r="G25" s="328">
        <v>84</v>
      </c>
      <c r="H25" s="328">
        <v>91</v>
      </c>
      <c r="I25" s="328">
        <v>98</v>
      </c>
      <c r="J25" s="328">
        <v>100</v>
      </c>
      <c r="K25" s="328">
        <v>103</v>
      </c>
      <c r="L25" s="328">
        <v>108</v>
      </c>
      <c r="M25" s="328">
        <v>111</v>
      </c>
      <c r="N25" s="328">
        <v>121</v>
      </c>
      <c r="O25" s="328">
        <v>120</v>
      </c>
      <c r="P25" s="328">
        <v>124</v>
      </c>
      <c r="Q25" s="328">
        <v>126</v>
      </c>
      <c r="R25" s="328">
        <v>139</v>
      </c>
      <c r="S25" s="328">
        <v>148</v>
      </c>
      <c r="T25" s="334">
        <v>158</v>
      </c>
      <c r="U25" s="334">
        <v>162</v>
      </c>
      <c r="V25" s="334">
        <v>174</v>
      </c>
      <c r="W25" s="334">
        <v>182</v>
      </c>
      <c r="X25" s="474">
        <v>192</v>
      </c>
      <c r="Y25" s="334">
        <v>191</v>
      </c>
      <c r="Z25" s="334">
        <v>201</v>
      </c>
      <c r="AA25" s="334">
        <v>205</v>
      </c>
      <c r="AB25" s="334">
        <v>207</v>
      </c>
      <c r="AC25" s="334">
        <v>206</v>
      </c>
      <c r="AD25" s="334">
        <v>219</v>
      </c>
      <c r="AE25" s="334">
        <v>214</v>
      </c>
      <c r="AF25" s="335">
        <v>215</v>
      </c>
      <c r="AG25" s="313"/>
      <c r="AH25" s="314"/>
      <c r="AI25" s="312"/>
      <c r="AJ25" s="313"/>
    </row>
    <row r="26" spans="1:36" s="332" customFormat="1" ht="15.75" customHeight="1">
      <c r="A26" s="602" t="s">
        <v>443</v>
      </c>
      <c r="B26" s="326" t="s">
        <v>428</v>
      </c>
      <c r="C26" s="327">
        <v>140</v>
      </c>
      <c r="D26" s="328">
        <v>167</v>
      </c>
      <c r="E26" s="328">
        <v>194</v>
      </c>
      <c r="F26" s="328">
        <v>232</v>
      </c>
      <c r="G26" s="328">
        <v>238</v>
      </c>
      <c r="H26" s="328">
        <v>279</v>
      </c>
      <c r="I26" s="328">
        <v>317</v>
      </c>
      <c r="J26" s="328">
        <v>330</v>
      </c>
      <c r="K26" s="328">
        <v>349</v>
      </c>
      <c r="L26" s="328">
        <v>367</v>
      </c>
      <c r="M26" s="328">
        <v>386</v>
      </c>
      <c r="N26" s="328">
        <v>389</v>
      </c>
      <c r="O26" s="328">
        <v>416</v>
      </c>
      <c r="P26" s="328">
        <v>432</v>
      </c>
      <c r="Q26" s="328">
        <v>452</v>
      </c>
      <c r="R26" s="328">
        <v>465</v>
      </c>
      <c r="S26" s="328">
        <v>501</v>
      </c>
      <c r="T26" s="334">
        <v>506</v>
      </c>
      <c r="U26" s="334">
        <v>506</v>
      </c>
      <c r="V26" s="334">
        <v>513</v>
      </c>
      <c r="W26" s="334">
        <v>515</v>
      </c>
      <c r="X26" s="474">
        <v>549</v>
      </c>
      <c r="Y26" s="334">
        <v>553</v>
      </c>
      <c r="Z26" s="334">
        <v>535</v>
      </c>
      <c r="AA26" s="334">
        <v>545</v>
      </c>
      <c r="AB26" s="334">
        <v>544</v>
      </c>
      <c r="AC26" s="334">
        <v>559</v>
      </c>
      <c r="AD26" s="334">
        <v>571</v>
      </c>
      <c r="AE26" s="334">
        <v>570</v>
      </c>
      <c r="AF26" s="335">
        <v>571</v>
      </c>
      <c r="AG26" s="313"/>
      <c r="AH26" s="314"/>
      <c r="AI26" s="312"/>
      <c r="AJ26" s="313"/>
    </row>
    <row r="27" spans="1:36" s="332" customFormat="1" ht="15.75" customHeight="1">
      <c r="A27" s="602"/>
      <c r="B27" s="333" t="s">
        <v>8</v>
      </c>
      <c r="C27" s="327">
        <v>37</v>
      </c>
      <c r="D27" s="328">
        <v>45</v>
      </c>
      <c r="E27" s="328">
        <v>50</v>
      </c>
      <c r="F27" s="328">
        <v>61</v>
      </c>
      <c r="G27" s="328">
        <v>61</v>
      </c>
      <c r="H27" s="328">
        <v>75</v>
      </c>
      <c r="I27" s="328">
        <v>90</v>
      </c>
      <c r="J27" s="328">
        <v>94</v>
      </c>
      <c r="K27" s="328">
        <v>98</v>
      </c>
      <c r="L27" s="328">
        <v>104</v>
      </c>
      <c r="M27" s="328">
        <v>110</v>
      </c>
      <c r="N27" s="328">
        <v>114</v>
      </c>
      <c r="O27" s="328">
        <v>123</v>
      </c>
      <c r="P27" s="328">
        <v>131</v>
      </c>
      <c r="Q27" s="328">
        <v>146</v>
      </c>
      <c r="R27" s="328">
        <v>149</v>
      </c>
      <c r="S27" s="328">
        <v>171</v>
      </c>
      <c r="T27" s="334">
        <v>176</v>
      </c>
      <c r="U27" s="334">
        <v>178</v>
      </c>
      <c r="V27" s="334">
        <v>184</v>
      </c>
      <c r="W27" s="334">
        <v>187</v>
      </c>
      <c r="X27" s="474">
        <v>211</v>
      </c>
      <c r="Y27" s="334">
        <v>220</v>
      </c>
      <c r="Z27" s="334">
        <v>221</v>
      </c>
      <c r="AA27" s="334">
        <v>233</v>
      </c>
      <c r="AB27" s="334">
        <v>231</v>
      </c>
      <c r="AC27" s="334">
        <v>244</v>
      </c>
      <c r="AD27" s="334">
        <v>254</v>
      </c>
      <c r="AE27" s="334">
        <v>251</v>
      </c>
      <c r="AF27" s="335">
        <v>258</v>
      </c>
      <c r="AG27" s="313"/>
      <c r="AH27" s="314"/>
      <c r="AI27" s="312"/>
      <c r="AJ27" s="313"/>
    </row>
    <row r="28" spans="1:36" s="332" customFormat="1" ht="15.75" customHeight="1">
      <c r="A28" s="602" t="s">
        <v>444</v>
      </c>
      <c r="B28" s="326" t="s">
        <v>428</v>
      </c>
      <c r="C28" s="327">
        <v>1297</v>
      </c>
      <c r="D28" s="328">
        <v>1311</v>
      </c>
      <c r="E28" s="328">
        <v>1340</v>
      </c>
      <c r="F28" s="328">
        <v>1363</v>
      </c>
      <c r="G28" s="328">
        <v>1361</v>
      </c>
      <c r="H28" s="328">
        <v>1367</v>
      </c>
      <c r="I28" s="328">
        <v>1383</v>
      </c>
      <c r="J28" s="328">
        <v>1366</v>
      </c>
      <c r="K28" s="328">
        <v>1374</v>
      </c>
      <c r="L28" s="328">
        <v>1396</v>
      </c>
      <c r="M28" s="328">
        <v>1393</v>
      </c>
      <c r="N28" s="328">
        <v>1422</v>
      </c>
      <c r="O28" s="328">
        <v>1456</v>
      </c>
      <c r="P28" s="328">
        <v>1458</v>
      </c>
      <c r="Q28" s="328">
        <v>1446</v>
      </c>
      <c r="R28" s="328">
        <v>1476</v>
      </c>
      <c r="S28" s="328">
        <v>1469</v>
      </c>
      <c r="T28" s="334">
        <v>1463</v>
      </c>
      <c r="U28" s="334">
        <v>1484</v>
      </c>
      <c r="V28" s="334">
        <v>1473</v>
      </c>
      <c r="W28" s="334">
        <v>1508</v>
      </c>
      <c r="X28" s="474">
        <v>1607</v>
      </c>
      <c r="Y28" s="334">
        <v>1609</v>
      </c>
      <c r="Z28" s="334">
        <v>1627</v>
      </c>
      <c r="AA28" s="334">
        <v>1640</v>
      </c>
      <c r="AB28" s="334">
        <v>1628</v>
      </c>
      <c r="AC28" s="334">
        <v>1687</v>
      </c>
      <c r="AD28" s="334">
        <v>1718</v>
      </c>
      <c r="AE28" s="334">
        <v>1754</v>
      </c>
      <c r="AF28" s="335">
        <v>1670</v>
      </c>
      <c r="AG28" s="313"/>
      <c r="AH28" s="314"/>
      <c r="AI28" s="312"/>
      <c r="AJ28" s="313"/>
    </row>
    <row r="29" spans="1:36" s="332" customFormat="1" ht="15.75" customHeight="1">
      <c r="A29" s="602"/>
      <c r="B29" s="333" t="s">
        <v>8</v>
      </c>
      <c r="C29" s="327">
        <v>328</v>
      </c>
      <c r="D29" s="328">
        <v>334</v>
      </c>
      <c r="E29" s="328">
        <v>339</v>
      </c>
      <c r="F29" s="328">
        <v>353</v>
      </c>
      <c r="G29" s="328">
        <v>363</v>
      </c>
      <c r="H29" s="328">
        <v>364</v>
      </c>
      <c r="I29" s="328">
        <v>378</v>
      </c>
      <c r="J29" s="328">
        <v>382</v>
      </c>
      <c r="K29" s="328">
        <v>404</v>
      </c>
      <c r="L29" s="328">
        <v>415</v>
      </c>
      <c r="M29" s="328">
        <v>421</v>
      </c>
      <c r="N29" s="328">
        <v>439</v>
      </c>
      <c r="O29" s="328">
        <v>458</v>
      </c>
      <c r="P29" s="328">
        <v>464</v>
      </c>
      <c r="Q29" s="328">
        <v>476</v>
      </c>
      <c r="R29" s="328">
        <v>488</v>
      </c>
      <c r="S29" s="328">
        <v>494</v>
      </c>
      <c r="T29" s="334">
        <v>504</v>
      </c>
      <c r="U29" s="334">
        <v>525</v>
      </c>
      <c r="V29" s="334">
        <v>521</v>
      </c>
      <c r="W29" s="334">
        <v>541</v>
      </c>
      <c r="X29" s="474">
        <v>614</v>
      </c>
      <c r="Y29" s="334">
        <v>628</v>
      </c>
      <c r="Z29" s="334">
        <v>651</v>
      </c>
      <c r="AA29" s="334">
        <v>655</v>
      </c>
      <c r="AB29" s="334">
        <v>649</v>
      </c>
      <c r="AC29" s="334">
        <v>680</v>
      </c>
      <c r="AD29" s="334">
        <v>709</v>
      </c>
      <c r="AE29" s="334">
        <v>738</v>
      </c>
      <c r="AF29" s="335">
        <v>747</v>
      </c>
      <c r="AG29" s="313"/>
      <c r="AH29" s="314"/>
    </row>
    <row r="30" spans="1:36" s="332" customFormat="1" ht="15.75" customHeight="1">
      <c r="A30" s="602" t="s">
        <v>445</v>
      </c>
      <c r="B30" s="326" t="s">
        <v>428</v>
      </c>
      <c r="C30" s="327">
        <v>2254</v>
      </c>
      <c r="D30" s="328">
        <v>2258</v>
      </c>
      <c r="E30" s="328">
        <v>2236</v>
      </c>
      <c r="F30" s="328">
        <v>2238</v>
      </c>
      <c r="G30" s="328">
        <v>2265</v>
      </c>
      <c r="H30" s="328">
        <v>2312</v>
      </c>
      <c r="I30" s="328">
        <v>2352</v>
      </c>
      <c r="J30" s="328">
        <v>2408</v>
      </c>
      <c r="K30" s="328">
        <v>2484</v>
      </c>
      <c r="L30" s="328">
        <v>2492</v>
      </c>
      <c r="M30" s="328">
        <v>2534</v>
      </c>
      <c r="N30" s="328">
        <v>2543</v>
      </c>
      <c r="O30" s="328">
        <v>2592</v>
      </c>
      <c r="P30" s="328">
        <v>2646</v>
      </c>
      <c r="Q30" s="328">
        <v>2711</v>
      </c>
      <c r="R30" s="328">
        <v>2763</v>
      </c>
      <c r="S30" s="328">
        <v>2781</v>
      </c>
      <c r="T30" s="334">
        <v>2796</v>
      </c>
      <c r="U30" s="334">
        <v>2884</v>
      </c>
      <c r="V30" s="334">
        <v>3032</v>
      </c>
      <c r="W30" s="334">
        <v>3038</v>
      </c>
      <c r="X30" s="474">
        <v>3274</v>
      </c>
      <c r="Y30" s="334">
        <v>3318</v>
      </c>
      <c r="Z30" s="334">
        <v>3349</v>
      </c>
      <c r="AA30" s="334">
        <v>3381</v>
      </c>
      <c r="AB30" s="334">
        <v>3363</v>
      </c>
      <c r="AC30" s="334">
        <v>3423</v>
      </c>
      <c r="AD30" s="334">
        <v>3455</v>
      </c>
      <c r="AE30" s="334">
        <v>3517</v>
      </c>
      <c r="AF30" s="335">
        <v>3343</v>
      </c>
      <c r="AG30" s="313"/>
      <c r="AH30" s="314"/>
    </row>
    <row r="31" spans="1:36" s="332" customFormat="1" ht="15.75" customHeight="1">
      <c r="A31" s="602"/>
      <c r="B31" s="333" t="s">
        <v>8</v>
      </c>
      <c r="C31" s="327">
        <v>555</v>
      </c>
      <c r="D31" s="328">
        <v>563</v>
      </c>
      <c r="E31" s="328">
        <v>573</v>
      </c>
      <c r="F31" s="328">
        <v>587</v>
      </c>
      <c r="G31" s="328">
        <v>622</v>
      </c>
      <c r="H31" s="328">
        <v>636</v>
      </c>
      <c r="I31" s="328">
        <v>666</v>
      </c>
      <c r="J31" s="328">
        <v>703</v>
      </c>
      <c r="K31" s="328">
        <v>745</v>
      </c>
      <c r="L31" s="328">
        <v>768</v>
      </c>
      <c r="M31" s="328">
        <v>780</v>
      </c>
      <c r="N31" s="328">
        <v>798</v>
      </c>
      <c r="O31" s="328">
        <v>829</v>
      </c>
      <c r="P31" s="328">
        <v>861</v>
      </c>
      <c r="Q31" s="328">
        <v>907</v>
      </c>
      <c r="R31" s="328">
        <v>946</v>
      </c>
      <c r="S31" s="328">
        <v>966</v>
      </c>
      <c r="T31" s="334">
        <v>996</v>
      </c>
      <c r="U31" s="334">
        <v>1034</v>
      </c>
      <c r="V31" s="334">
        <v>1111</v>
      </c>
      <c r="W31" s="334">
        <v>1131</v>
      </c>
      <c r="X31" s="474">
        <v>1278</v>
      </c>
      <c r="Y31" s="334">
        <v>1307</v>
      </c>
      <c r="Z31" s="334">
        <v>1343</v>
      </c>
      <c r="AA31" s="334">
        <v>1394</v>
      </c>
      <c r="AB31" s="334">
        <v>1422</v>
      </c>
      <c r="AC31" s="334">
        <v>1457</v>
      </c>
      <c r="AD31" s="334">
        <v>1479</v>
      </c>
      <c r="AE31" s="334">
        <v>1528</v>
      </c>
      <c r="AF31" s="335">
        <v>1499</v>
      </c>
      <c r="AG31" s="313"/>
      <c r="AH31" s="314"/>
    </row>
    <row r="32" spans="1:36" s="332" customFormat="1" ht="15.75" customHeight="1">
      <c r="A32" s="602" t="s">
        <v>446</v>
      </c>
      <c r="B32" s="326" t="s">
        <v>428</v>
      </c>
      <c r="C32" s="327">
        <v>4366</v>
      </c>
      <c r="D32" s="328">
        <v>4456</v>
      </c>
      <c r="E32" s="328">
        <v>4490</v>
      </c>
      <c r="F32" s="328">
        <v>4549</v>
      </c>
      <c r="G32" s="328">
        <v>4576</v>
      </c>
      <c r="H32" s="328">
        <v>4637</v>
      </c>
      <c r="I32" s="328">
        <v>4643</v>
      </c>
      <c r="J32" s="328">
        <v>4709</v>
      </c>
      <c r="K32" s="328">
        <v>4671</v>
      </c>
      <c r="L32" s="328">
        <v>4690</v>
      </c>
      <c r="M32" s="328">
        <v>4734</v>
      </c>
      <c r="N32" s="328">
        <v>4672</v>
      </c>
      <c r="O32" s="328">
        <v>4724</v>
      </c>
      <c r="P32" s="328">
        <v>4716</v>
      </c>
      <c r="Q32" s="328">
        <v>4681</v>
      </c>
      <c r="R32" s="328">
        <v>4719</v>
      </c>
      <c r="S32" s="328">
        <v>4740</v>
      </c>
      <c r="T32" s="334">
        <v>4810</v>
      </c>
      <c r="U32" s="334">
        <v>4860</v>
      </c>
      <c r="V32" s="334">
        <v>4856</v>
      </c>
      <c r="W32" s="334">
        <v>4819</v>
      </c>
      <c r="X32" s="474">
        <v>4732</v>
      </c>
      <c r="Y32" s="334">
        <v>4632</v>
      </c>
      <c r="Z32" s="334">
        <v>4640</v>
      </c>
      <c r="AA32" s="334">
        <v>4570</v>
      </c>
      <c r="AB32" s="334">
        <v>4528</v>
      </c>
      <c r="AC32" s="334">
        <v>4474</v>
      </c>
      <c r="AD32" s="334">
        <v>4384</v>
      </c>
      <c r="AE32" s="334">
        <v>4329</v>
      </c>
      <c r="AF32" s="335">
        <v>4220</v>
      </c>
      <c r="AG32" s="313"/>
      <c r="AH32" s="314"/>
    </row>
    <row r="33" spans="1:34" s="332" customFormat="1" ht="15.75" customHeight="1">
      <c r="A33" s="602"/>
      <c r="B33" s="333" t="s">
        <v>8</v>
      </c>
      <c r="C33" s="327">
        <v>1214</v>
      </c>
      <c r="D33" s="328">
        <v>1249</v>
      </c>
      <c r="E33" s="328">
        <v>1275</v>
      </c>
      <c r="F33" s="328">
        <v>1302</v>
      </c>
      <c r="G33" s="328">
        <v>1338</v>
      </c>
      <c r="H33" s="328">
        <v>1390</v>
      </c>
      <c r="I33" s="328">
        <v>1420</v>
      </c>
      <c r="J33" s="328">
        <v>1484</v>
      </c>
      <c r="K33" s="328">
        <v>1484</v>
      </c>
      <c r="L33" s="328">
        <v>1508</v>
      </c>
      <c r="M33" s="328">
        <v>1519</v>
      </c>
      <c r="N33" s="328">
        <v>1531</v>
      </c>
      <c r="O33" s="328">
        <v>1561</v>
      </c>
      <c r="P33" s="328">
        <v>1574</v>
      </c>
      <c r="Q33" s="328">
        <v>1580</v>
      </c>
      <c r="R33" s="328">
        <v>1604</v>
      </c>
      <c r="S33" s="328">
        <v>1643</v>
      </c>
      <c r="T33" s="334">
        <v>1669</v>
      </c>
      <c r="U33" s="334">
        <v>1710</v>
      </c>
      <c r="V33" s="334">
        <v>1734</v>
      </c>
      <c r="W33" s="334">
        <v>1742</v>
      </c>
      <c r="X33" s="474">
        <v>1782</v>
      </c>
      <c r="Y33" s="334">
        <v>1790</v>
      </c>
      <c r="Z33" s="334">
        <v>1817</v>
      </c>
      <c r="AA33" s="334">
        <v>1810</v>
      </c>
      <c r="AB33" s="334">
        <v>1821</v>
      </c>
      <c r="AC33" s="334">
        <v>1806</v>
      </c>
      <c r="AD33" s="334">
        <v>1834</v>
      </c>
      <c r="AE33" s="334">
        <v>1849</v>
      </c>
      <c r="AF33" s="335">
        <v>1863</v>
      </c>
      <c r="AG33" s="313"/>
      <c r="AH33" s="314"/>
    </row>
    <row r="34" spans="1:34" s="332" customFormat="1" ht="15.75" customHeight="1">
      <c r="A34" s="602" t="s">
        <v>447</v>
      </c>
      <c r="B34" s="326" t="s">
        <v>428</v>
      </c>
      <c r="C34" s="327">
        <v>489</v>
      </c>
      <c r="D34" s="328">
        <v>522</v>
      </c>
      <c r="E34" s="328">
        <v>591</v>
      </c>
      <c r="F34" s="328">
        <v>672</v>
      </c>
      <c r="G34" s="328">
        <v>683</v>
      </c>
      <c r="H34" s="328">
        <v>774</v>
      </c>
      <c r="I34" s="328">
        <v>815</v>
      </c>
      <c r="J34" s="328">
        <v>846</v>
      </c>
      <c r="K34" s="328">
        <v>841</v>
      </c>
      <c r="L34" s="328">
        <v>840</v>
      </c>
      <c r="M34" s="328">
        <v>853</v>
      </c>
      <c r="N34" s="328">
        <v>886</v>
      </c>
      <c r="O34" s="328">
        <v>897</v>
      </c>
      <c r="P34" s="328">
        <v>923</v>
      </c>
      <c r="Q34" s="328">
        <v>958</v>
      </c>
      <c r="R34" s="328">
        <v>933</v>
      </c>
      <c r="S34" s="328">
        <v>931</v>
      </c>
      <c r="T34" s="334">
        <v>943</v>
      </c>
      <c r="U34" s="334">
        <v>974</v>
      </c>
      <c r="V34" s="334">
        <v>981</v>
      </c>
      <c r="W34" s="334">
        <v>982</v>
      </c>
      <c r="X34" s="474">
        <v>994</v>
      </c>
      <c r="Y34" s="334">
        <v>1006</v>
      </c>
      <c r="Z34" s="334">
        <v>1013</v>
      </c>
      <c r="AA34" s="334">
        <v>1021</v>
      </c>
      <c r="AB34" s="334">
        <v>1019</v>
      </c>
      <c r="AC34" s="334">
        <v>995</v>
      </c>
      <c r="AD34" s="334">
        <v>984</v>
      </c>
      <c r="AE34" s="334">
        <v>988</v>
      </c>
      <c r="AF34" s="335">
        <v>973</v>
      </c>
      <c r="AG34" s="313"/>
      <c r="AH34" s="314"/>
    </row>
    <row r="35" spans="1:34" s="332" customFormat="1" ht="15.75" customHeight="1">
      <c r="A35" s="602"/>
      <c r="B35" s="333" t="s">
        <v>8</v>
      </c>
      <c r="C35" s="327">
        <v>121</v>
      </c>
      <c r="D35" s="328">
        <v>131</v>
      </c>
      <c r="E35" s="328">
        <v>153</v>
      </c>
      <c r="F35" s="328">
        <v>172</v>
      </c>
      <c r="G35" s="328">
        <v>180</v>
      </c>
      <c r="H35" s="328">
        <v>208</v>
      </c>
      <c r="I35" s="328">
        <v>219</v>
      </c>
      <c r="J35" s="328">
        <v>232</v>
      </c>
      <c r="K35" s="328">
        <v>236</v>
      </c>
      <c r="L35" s="328">
        <v>244</v>
      </c>
      <c r="M35" s="328">
        <v>252</v>
      </c>
      <c r="N35" s="328">
        <v>266</v>
      </c>
      <c r="O35" s="328">
        <v>280</v>
      </c>
      <c r="P35" s="328">
        <v>289</v>
      </c>
      <c r="Q35" s="328">
        <v>300</v>
      </c>
      <c r="R35" s="328">
        <v>290</v>
      </c>
      <c r="S35" s="328">
        <v>296</v>
      </c>
      <c r="T35" s="334">
        <v>304</v>
      </c>
      <c r="U35" s="334">
        <v>317</v>
      </c>
      <c r="V35" s="334">
        <v>323</v>
      </c>
      <c r="W35" s="334">
        <v>332</v>
      </c>
      <c r="X35" s="474">
        <v>362</v>
      </c>
      <c r="Y35" s="334">
        <v>382</v>
      </c>
      <c r="Z35" s="334">
        <v>396</v>
      </c>
      <c r="AA35" s="334">
        <v>399</v>
      </c>
      <c r="AB35" s="334">
        <v>400</v>
      </c>
      <c r="AC35" s="334">
        <v>376</v>
      </c>
      <c r="AD35" s="334">
        <v>376</v>
      </c>
      <c r="AE35" s="334">
        <v>381</v>
      </c>
      <c r="AF35" s="335">
        <v>390</v>
      </c>
      <c r="AG35" s="313"/>
      <c r="AH35" s="314"/>
    </row>
    <row r="36" spans="1:34" s="332" customFormat="1" ht="15.75" customHeight="1">
      <c r="A36" s="602" t="s">
        <v>448</v>
      </c>
      <c r="B36" s="326" t="s">
        <v>428</v>
      </c>
      <c r="C36" s="327">
        <v>1763</v>
      </c>
      <c r="D36" s="328">
        <v>1853</v>
      </c>
      <c r="E36" s="328">
        <v>1872</v>
      </c>
      <c r="F36" s="328">
        <v>1880</v>
      </c>
      <c r="G36" s="328">
        <v>1838</v>
      </c>
      <c r="H36" s="328">
        <v>1836</v>
      </c>
      <c r="I36" s="328">
        <v>1907</v>
      </c>
      <c r="J36" s="328">
        <v>1912</v>
      </c>
      <c r="K36" s="328">
        <v>1990</v>
      </c>
      <c r="L36" s="328">
        <v>1959</v>
      </c>
      <c r="M36" s="328">
        <v>1963</v>
      </c>
      <c r="N36" s="328">
        <v>1970</v>
      </c>
      <c r="O36" s="328">
        <v>1986</v>
      </c>
      <c r="P36" s="328">
        <v>2005</v>
      </c>
      <c r="Q36" s="328">
        <v>1986</v>
      </c>
      <c r="R36" s="328">
        <v>1989</v>
      </c>
      <c r="S36" s="328">
        <v>1988</v>
      </c>
      <c r="T36" s="334">
        <v>1962</v>
      </c>
      <c r="U36" s="334">
        <v>1958</v>
      </c>
      <c r="V36" s="334">
        <v>1925</v>
      </c>
      <c r="W36" s="334">
        <v>1927</v>
      </c>
      <c r="X36" s="474">
        <v>1824</v>
      </c>
      <c r="Y36" s="334">
        <v>1814</v>
      </c>
      <c r="Z36" s="334">
        <v>1828</v>
      </c>
      <c r="AA36" s="334">
        <v>1782</v>
      </c>
      <c r="AB36" s="334">
        <v>1755</v>
      </c>
      <c r="AC36" s="334">
        <v>1793</v>
      </c>
      <c r="AD36" s="334">
        <v>1835</v>
      </c>
      <c r="AE36" s="334">
        <v>1786</v>
      </c>
      <c r="AF36" s="335">
        <v>1812</v>
      </c>
      <c r="AG36" s="313"/>
      <c r="AH36" s="314"/>
    </row>
    <row r="37" spans="1:34" s="332" customFormat="1" ht="15.75" customHeight="1">
      <c r="A37" s="602"/>
      <c r="B37" s="333" t="s">
        <v>8</v>
      </c>
      <c r="C37" s="327">
        <v>489</v>
      </c>
      <c r="D37" s="328">
        <v>519</v>
      </c>
      <c r="E37" s="328">
        <v>521</v>
      </c>
      <c r="F37" s="328">
        <v>527</v>
      </c>
      <c r="G37" s="328">
        <v>533</v>
      </c>
      <c r="H37" s="328">
        <v>540</v>
      </c>
      <c r="I37" s="328">
        <v>570</v>
      </c>
      <c r="J37" s="328">
        <v>586</v>
      </c>
      <c r="K37" s="328">
        <v>618</v>
      </c>
      <c r="L37" s="328">
        <v>624</v>
      </c>
      <c r="M37" s="328">
        <v>631</v>
      </c>
      <c r="N37" s="328">
        <v>642</v>
      </c>
      <c r="O37" s="328">
        <v>656</v>
      </c>
      <c r="P37" s="328">
        <v>669</v>
      </c>
      <c r="Q37" s="328">
        <v>667</v>
      </c>
      <c r="R37" s="328">
        <v>665</v>
      </c>
      <c r="S37" s="328">
        <v>677</v>
      </c>
      <c r="T37" s="334">
        <v>676</v>
      </c>
      <c r="U37" s="334">
        <v>687</v>
      </c>
      <c r="V37" s="334">
        <v>693</v>
      </c>
      <c r="W37" s="334">
        <v>689</v>
      </c>
      <c r="X37" s="474">
        <v>689</v>
      </c>
      <c r="Y37" s="334">
        <v>704</v>
      </c>
      <c r="Z37" s="334">
        <v>717</v>
      </c>
      <c r="AA37" s="334">
        <v>724</v>
      </c>
      <c r="AB37" s="334">
        <v>748</v>
      </c>
      <c r="AC37" s="334">
        <v>781</v>
      </c>
      <c r="AD37" s="334">
        <v>814</v>
      </c>
      <c r="AE37" s="334">
        <v>810</v>
      </c>
      <c r="AF37" s="335">
        <v>838</v>
      </c>
      <c r="AG37" s="313"/>
      <c r="AH37" s="314"/>
    </row>
    <row r="38" spans="1:34" s="332" customFormat="1" ht="15.75" customHeight="1">
      <c r="A38" s="602" t="s">
        <v>449</v>
      </c>
      <c r="B38" s="326" t="s">
        <v>428</v>
      </c>
      <c r="C38" s="327">
        <v>1838</v>
      </c>
      <c r="D38" s="328">
        <v>1860</v>
      </c>
      <c r="E38" s="328">
        <v>1934</v>
      </c>
      <c r="F38" s="328">
        <v>1920</v>
      </c>
      <c r="G38" s="328">
        <v>1916</v>
      </c>
      <c r="H38" s="328">
        <v>1929</v>
      </c>
      <c r="I38" s="328">
        <v>1968</v>
      </c>
      <c r="J38" s="328">
        <v>1972</v>
      </c>
      <c r="K38" s="328">
        <v>1938</v>
      </c>
      <c r="L38" s="328">
        <v>1949</v>
      </c>
      <c r="M38" s="328">
        <v>1959</v>
      </c>
      <c r="N38" s="328">
        <v>1985</v>
      </c>
      <c r="O38" s="328">
        <v>2043</v>
      </c>
      <c r="P38" s="328">
        <v>2063</v>
      </c>
      <c r="Q38" s="328">
        <v>2062</v>
      </c>
      <c r="R38" s="328">
        <v>2039</v>
      </c>
      <c r="S38" s="328">
        <v>2037</v>
      </c>
      <c r="T38" s="334">
        <v>2047</v>
      </c>
      <c r="U38" s="334">
        <v>2126</v>
      </c>
      <c r="V38" s="334">
        <v>2198</v>
      </c>
      <c r="W38" s="334">
        <v>2203</v>
      </c>
      <c r="X38" s="474">
        <v>2160</v>
      </c>
      <c r="Y38" s="334">
        <v>2176</v>
      </c>
      <c r="Z38" s="334">
        <v>2169</v>
      </c>
      <c r="AA38" s="334">
        <v>2185</v>
      </c>
      <c r="AB38" s="334">
        <v>2190</v>
      </c>
      <c r="AC38" s="334">
        <v>2173</v>
      </c>
      <c r="AD38" s="334">
        <v>2124</v>
      </c>
      <c r="AE38" s="334">
        <v>2145</v>
      </c>
      <c r="AF38" s="335">
        <v>2184</v>
      </c>
      <c r="AG38" s="313"/>
      <c r="AH38" s="314"/>
    </row>
    <row r="39" spans="1:34" s="332" customFormat="1" ht="15.75" customHeight="1">
      <c r="A39" s="602"/>
      <c r="B39" s="333" t="s">
        <v>8</v>
      </c>
      <c r="C39" s="327">
        <v>494</v>
      </c>
      <c r="D39" s="328">
        <v>510</v>
      </c>
      <c r="E39" s="328">
        <v>533</v>
      </c>
      <c r="F39" s="328">
        <v>537</v>
      </c>
      <c r="G39" s="328">
        <v>550</v>
      </c>
      <c r="H39" s="328">
        <v>563</v>
      </c>
      <c r="I39" s="328">
        <v>588</v>
      </c>
      <c r="J39" s="328">
        <v>606</v>
      </c>
      <c r="K39" s="328">
        <v>612</v>
      </c>
      <c r="L39" s="328">
        <v>631</v>
      </c>
      <c r="M39" s="328">
        <v>640</v>
      </c>
      <c r="N39" s="328">
        <v>658</v>
      </c>
      <c r="O39" s="328">
        <v>681</v>
      </c>
      <c r="P39" s="328">
        <v>689</v>
      </c>
      <c r="Q39" s="328">
        <v>697</v>
      </c>
      <c r="R39" s="328">
        <v>689</v>
      </c>
      <c r="S39" s="328">
        <v>704</v>
      </c>
      <c r="T39" s="334">
        <v>719</v>
      </c>
      <c r="U39" s="334">
        <v>748</v>
      </c>
      <c r="V39" s="334">
        <v>776</v>
      </c>
      <c r="W39" s="334">
        <v>785</v>
      </c>
      <c r="X39" s="474">
        <v>811</v>
      </c>
      <c r="Y39" s="334">
        <v>841</v>
      </c>
      <c r="Z39" s="334">
        <v>855</v>
      </c>
      <c r="AA39" s="334">
        <v>861</v>
      </c>
      <c r="AB39" s="334">
        <v>867</v>
      </c>
      <c r="AC39" s="334">
        <v>875</v>
      </c>
      <c r="AD39" s="334">
        <v>884</v>
      </c>
      <c r="AE39" s="334">
        <v>918</v>
      </c>
      <c r="AF39" s="335">
        <v>951</v>
      </c>
      <c r="AG39" s="313"/>
      <c r="AH39" s="314"/>
    </row>
    <row r="40" spans="1:34" s="332" customFormat="1" ht="15.75" customHeight="1">
      <c r="A40" s="602" t="s">
        <v>450</v>
      </c>
      <c r="B40" s="326" t="s">
        <v>428</v>
      </c>
      <c r="C40" s="327">
        <v>1616</v>
      </c>
      <c r="D40" s="328">
        <v>1729</v>
      </c>
      <c r="E40" s="328">
        <v>1821</v>
      </c>
      <c r="F40" s="328">
        <v>1829</v>
      </c>
      <c r="G40" s="328">
        <v>1918</v>
      </c>
      <c r="H40" s="328">
        <v>2045</v>
      </c>
      <c r="I40" s="328">
        <v>2153</v>
      </c>
      <c r="J40" s="328">
        <v>2301</v>
      </c>
      <c r="K40" s="328">
        <v>2395</v>
      </c>
      <c r="L40" s="328">
        <v>2464</v>
      </c>
      <c r="M40" s="328">
        <v>2500</v>
      </c>
      <c r="N40" s="328">
        <v>2538</v>
      </c>
      <c r="O40" s="328">
        <v>2648</v>
      </c>
      <c r="P40" s="328">
        <v>2723</v>
      </c>
      <c r="Q40" s="328">
        <v>2710</v>
      </c>
      <c r="R40" s="328">
        <v>2743</v>
      </c>
      <c r="S40" s="328">
        <v>2782</v>
      </c>
      <c r="T40" s="334">
        <v>2973</v>
      </c>
      <c r="U40" s="334">
        <v>3007</v>
      </c>
      <c r="V40" s="334">
        <v>3004</v>
      </c>
      <c r="W40" s="334">
        <v>3025</v>
      </c>
      <c r="X40" s="474">
        <v>3099</v>
      </c>
      <c r="Y40" s="334">
        <v>3125</v>
      </c>
      <c r="Z40" s="334">
        <v>3088</v>
      </c>
      <c r="AA40" s="334">
        <v>3099</v>
      </c>
      <c r="AB40" s="334">
        <v>3097</v>
      </c>
      <c r="AC40" s="334">
        <v>3129</v>
      </c>
      <c r="AD40" s="334">
        <v>3176</v>
      </c>
      <c r="AE40" s="334">
        <v>3168</v>
      </c>
      <c r="AF40" s="335">
        <v>3101</v>
      </c>
      <c r="AG40" s="313"/>
      <c r="AH40" s="314"/>
    </row>
    <row r="41" spans="1:34" s="332" customFormat="1" ht="15.75" customHeight="1">
      <c r="A41" s="602"/>
      <c r="B41" s="333" t="s">
        <v>8</v>
      </c>
      <c r="C41" s="327">
        <v>438</v>
      </c>
      <c r="D41" s="328">
        <v>476</v>
      </c>
      <c r="E41" s="328">
        <v>508</v>
      </c>
      <c r="F41" s="328">
        <v>518</v>
      </c>
      <c r="G41" s="328">
        <v>560</v>
      </c>
      <c r="H41" s="328">
        <v>600</v>
      </c>
      <c r="I41" s="328">
        <v>643</v>
      </c>
      <c r="J41" s="328">
        <v>701</v>
      </c>
      <c r="K41" s="328">
        <v>728</v>
      </c>
      <c r="L41" s="328">
        <v>751</v>
      </c>
      <c r="M41" s="328">
        <v>767</v>
      </c>
      <c r="N41" s="328">
        <v>778</v>
      </c>
      <c r="O41" s="328">
        <v>832</v>
      </c>
      <c r="P41" s="328">
        <v>854</v>
      </c>
      <c r="Q41" s="328">
        <v>860</v>
      </c>
      <c r="R41" s="328">
        <v>893</v>
      </c>
      <c r="S41" s="328">
        <v>919</v>
      </c>
      <c r="T41" s="334">
        <v>998</v>
      </c>
      <c r="U41" s="334">
        <v>1007</v>
      </c>
      <c r="V41" s="334">
        <v>1015</v>
      </c>
      <c r="W41" s="334">
        <v>1028</v>
      </c>
      <c r="X41" s="474">
        <v>1129</v>
      </c>
      <c r="Y41" s="334">
        <v>1142</v>
      </c>
      <c r="Z41" s="334">
        <v>1142</v>
      </c>
      <c r="AA41" s="334">
        <v>1153</v>
      </c>
      <c r="AB41" s="334">
        <v>1177</v>
      </c>
      <c r="AC41" s="334">
        <v>1204</v>
      </c>
      <c r="AD41" s="334">
        <v>1224</v>
      </c>
      <c r="AE41" s="334">
        <v>1241</v>
      </c>
      <c r="AF41" s="335">
        <v>1246</v>
      </c>
      <c r="AG41" s="313"/>
      <c r="AH41" s="314"/>
    </row>
    <row r="42" spans="1:34" s="332" customFormat="1" ht="15.75" customHeight="1">
      <c r="A42" s="602" t="s">
        <v>451</v>
      </c>
      <c r="B42" s="326" t="s">
        <v>428</v>
      </c>
      <c r="C42" s="327">
        <v>1935</v>
      </c>
      <c r="D42" s="328">
        <v>1952</v>
      </c>
      <c r="E42" s="328">
        <v>1957</v>
      </c>
      <c r="F42" s="328">
        <v>1953</v>
      </c>
      <c r="G42" s="328">
        <v>1939</v>
      </c>
      <c r="H42" s="328">
        <v>1941</v>
      </c>
      <c r="I42" s="328">
        <v>1968</v>
      </c>
      <c r="J42" s="328">
        <v>1963</v>
      </c>
      <c r="K42" s="328">
        <v>1971</v>
      </c>
      <c r="L42" s="328">
        <v>2022</v>
      </c>
      <c r="M42" s="328">
        <v>2068</v>
      </c>
      <c r="N42" s="328">
        <v>2111</v>
      </c>
      <c r="O42" s="328">
        <v>2095</v>
      </c>
      <c r="P42" s="328">
        <v>2079</v>
      </c>
      <c r="Q42" s="328">
        <v>2103</v>
      </c>
      <c r="R42" s="328">
        <v>2085</v>
      </c>
      <c r="S42" s="328">
        <v>2066</v>
      </c>
      <c r="T42" s="334">
        <v>2089</v>
      </c>
      <c r="U42" s="334">
        <v>2128</v>
      </c>
      <c r="V42" s="334">
        <v>2139</v>
      </c>
      <c r="W42" s="334">
        <v>2125</v>
      </c>
      <c r="X42" s="474">
        <v>2243</v>
      </c>
      <c r="Y42" s="334">
        <v>2254</v>
      </c>
      <c r="Z42" s="334">
        <v>2245</v>
      </c>
      <c r="AA42" s="334">
        <v>2297</v>
      </c>
      <c r="AB42" s="334">
        <v>2263</v>
      </c>
      <c r="AC42" s="334">
        <v>2277</v>
      </c>
      <c r="AD42" s="334">
        <v>2239</v>
      </c>
      <c r="AE42" s="334">
        <v>2256</v>
      </c>
      <c r="AF42" s="335">
        <v>2194</v>
      </c>
      <c r="AG42" s="313"/>
      <c r="AH42" s="314"/>
    </row>
    <row r="43" spans="1:34" s="332" customFormat="1" ht="15.75" customHeight="1">
      <c r="A43" s="602"/>
      <c r="B43" s="333" t="s">
        <v>8</v>
      </c>
      <c r="C43" s="327">
        <v>517</v>
      </c>
      <c r="D43" s="328">
        <v>531</v>
      </c>
      <c r="E43" s="328">
        <v>544</v>
      </c>
      <c r="F43" s="328">
        <v>543</v>
      </c>
      <c r="G43" s="328">
        <v>552</v>
      </c>
      <c r="H43" s="328">
        <v>562</v>
      </c>
      <c r="I43" s="328">
        <v>586</v>
      </c>
      <c r="J43" s="328">
        <v>596</v>
      </c>
      <c r="K43" s="328">
        <v>615</v>
      </c>
      <c r="L43" s="328">
        <v>641</v>
      </c>
      <c r="M43" s="328">
        <v>658</v>
      </c>
      <c r="N43" s="328">
        <v>670</v>
      </c>
      <c r="O43" s="328">
        <v>674</v>
      </c>
      <c r="P43" s="328">
        <v>686</v>
      </c>
      <c r="Q43" s="328">
        <v>699</v>
      </c>
      <c r="R43" s="328">
        <v>696</v>
      </c>
      <c r="S43" s="328">
        <v>695</v>
      </c>
      <c r="T43" s="334">
        <v>711</v>
      </c>
      <c r="U43" s="334">
        <v>732</v>
      </c>
      <c r="V43" s="334">
        <v>760</v>
      </c>
      <c r="W43" s="334">
        <v>757</v>
      </c>
      <c r="X43" s="474">
        <v>811</v>
      </c>
      <c r="Y43" s="334">
        <v>841</v>
      </c>
      <c r="Z43" s="334">
        <v>864</v>
      </c>
      <c r="AA43" s="334">
        <v>893</v>
      </c>
      <c r="AB43" s="334">
        <v>871</v>
      </c>
      <c r="AC43" s="334">
        <v>901</v>
      </c>
      <c r="AD43" s="334">
        <v>904</v>
      </c>
      <c r="AE43" s="334">
        <v>923</v>
      </c>
      <c r="AF43" s="335">
        <v>926</v>
      </c>
      <c r="AG43" s="313"/>
      <c r="AH43" s="314"/>
    </row>
    <row r="44" spans="1:34" s="332" customFormat="1" ht="15.75" customHeight="1">
      <c r="A44" s="602" t="s">
        <v>452</v>
      </c>
      <c r="B44" s="326" t="s">
        <v>428</v>
      </c>
      <c r="C44" s="327">
        <v>101</v>
      </c>
      <c r="D44" s="328">
        <v>100</v>
      </c>
      <c r="E44" s="328">
        <v>102</v>
      </c>
      <c r="F44" s="328">
        <v>92</v>
      </c>
      <c r="G44" s="328">
        <v>94</v>
      </c>
      <c r="H44" s="328">
        <v>97</v>
      </c>
      <c r="I44" s="328">
        <v>92</v>
      </c>
      <c r="J44" s="328">
        <v>110</v>
      </c>
      <c r="K44" s="328">
        <v>114</v>
      </c>
      <c r="L44" s="328">
        <v>107</v>
      </c>
      <c r="M44" s="328">
        <v>98</v>
      </c>
      <c r="N44" s="328">
        <v>109</v>
      </c>
      <c r="O44" s="328">
        <v>97</v>
      </c>
      <c r="P44" s="328">
        <v>95</v>
      </c>
      <c r="Q44" s="328">
        <v>101</v>
      </c>
      <c r="R44" s="328">
        <v>104</v>
      </c>
      <c r="S44" s="328">
        <v>104</v>
      </c>
      <c r="T44" s="334">
        <v>109</v>
      </c>
      <c r="U44" s="334">
        <v>110</v>
      </c>
      <c r="V44" s="334">
        <v>110</v>
      </c>
      <c r="W44" s="334">
        <v>108</v>
      </c>
      <c r="X44" s="474">
        <v>102</v>
      </c>
      <c r="Y44" s="334">
        <v>90</v>
      </c>
      <c r="Z44" s="334">
        <v>95</v>
      </c>
      <c r="AA44" s="334">
        <v>97</v>
      </c>
      <c r="AB44" s="334">
        <v>93</v>
      </c>
      <c r="AC44" s="334">
        <v>86</v>
      </c>
      <c r="AD44" s="334">
        <v>90</v>
      </c>
      <c r="AE44" s="334">
        <v>89</v>
      </c>
      <c r="AF44" s="335">
        <v>83</v>
      </c>
      <c r="AG44" s="313"/>
      <c r="AH44" s="314"/>
    </row>
    <row r="45" spans="1:34" s="332" customFormat="1" ht="15.75" customHeight="1">
      <c r="A45" s="602"/>
      <c r="B45" s="333" t="s">
        <v>8</v>
      </c>
      <c r="C45" s="327">
        <v>29</v>
      </c>
      <c r="D45" s="328">
        <v>28</v>
      </c>
      <c r="E45" s="328">
        <v>29</v>
      </c>
      <c r="F45" s="328">
        <v>28</v>
      </c>
      <c r="G45" s="328">
        <v>28</v>
      </c>
      <c r="H45" s="328">
        <v>30</v>
      </c>
      <c r="I45" s="328">
        <v>29</v>
      </c>
      <c r="J45" s="328">
        <v>37</v>
      </c>
      <c r="K45" s="328">
        <v>41</v>
      </c>
      <c r="L45" s="328">
        <v>39</v>
      </c>
      <c r="M45" s="328">
        <v>37</v>
      </c>
      <c r="N45" s="328">
        <v>41</v>
      </c>
      <c r="O45" s="328">
        <v>40</v>
      </c>
      <c r="P45" s="328">
        <v>40</v>
      </c>
      <c r="Q45" s="328">
        <v>41</v>
      </c>
      <c r="R45" s="328">
        <v>38</v>
      </c>
      <c r="S45" s="328">
        <v>38</v>
      </c>
      <c r="T45" s="334">
        <v>44</v>
      </c>
      <c r="U45" s="334">
        <v>44</v>
      </c>
      <c r="V45" s="334">
        <v>43</v>
      </c>
      <c r="W45" s="334">
        <v>42</v>
      </c>
      <c r="X45" s="474">
        <v>45</v>
      </c>
      <c r="Y45" s="334">
        <v>42</v>
      </c>
      <c r="Z45" s="334">
        <v>41</v>
      </c>
      <c r="AA45" s="334">
        <v>44</v>
      </c>
      <c r="AB45" s="334">
        <v>43</v>
      </c>
      <c r="AC45" s="334">
        <v>45</v>
      </c>
      <c r="AD45" s="334">
        <v>47</v>
      </c>
      <c r="AE45" s="334">
        <v>45</v>
      </c>
      <c r="AF45" s="335">
        <v>45</v>
      </c>
      <c r="AG45" s="313"/>
      <c r="AH45" s="314"/>
    </row>
    <row r="46" spans="1:34" s="313" customFormat="1" ht="15.75" customHeight="1">
      <c r="A46" s="603" t="s">
        <v>453</v>
      </c>
      <c r="B46" s="326" t="s">
        <v>428</v>
      </c>
      <c r="C46" s="336">
        <v>0</v>
      </c>
      <c r="D46" s="337">
        <v>0</v>
      </c>
      <c r="E46" s="337">
        <v>0</v>
      </c>
      <c r="F46" s="337">
        <v>0</v>
      </c>
      <c r="G46" s="337">
        <v>0</v>
      </c>
      <c r="H46" s="338" t="s">
        <v>329</v>
      </c>
      <c r="I46" s="338" t="s">
        <v>329</v>
      </c>
      <c r="J46" s="338" t="s">
        <v>329</v>
      </c>
      <c r="K46" s="338" t="s">
        <v>329</v>
      </c>
      <c r="L46" s="338" t="s">
        <v>329</v>
      </c>
      <c r="M46" s="338" t="s">
        <v>329</v>
      </c>
      <c r="N46" s="338" t="s">
        <v>432</v>
      </c>
      <c r="O46" s="338">
        <v>0</v>
      </c>
      <c r="P46" s="338" t="s">
        <v>69</v>
      </c>
      <c r="Q46" s="338" t="s">
        <v>69</v>
      </c>
      <c r="R46" s="338" t="s">
        <v>69</v>
      </c>
      <c r="S46" s="338">
        <f>T46</f>
        <v>0</v>
      </c>
      <c r="T46" s="339"/>
      <c r="U46" s="339" t="s">
        <v>69</v>
      </c>
      <c r="V46" s="339" t="s">
        <v>69</v>
      </c>
      <c r="W46" s="339" t="s">
        <v>69</v>
      </c>
      <c r="X46" s="475" t="s">
        <v>35</v>
      </c>
      <c r="Y46" s="339" t="s">
        <v>35</v>
      </c>
      <c r="Z46" s="339" t="s">
        <v>35</v>
      </c>
      <c r="AA46" s="339" t="s">
        <v>454</v>
      </c>
      <c r="AB46" s="339" t="s">
        <v>69</v>
      </c>
      <c r="AC46" s="339" t="s">
        <v>69</v>
      </c>
      <c r="AD46" s="339" t="s">
        <v>69</v>
      </c>
      <c r="AE46" s="339" t="s">
        <v>430</v>
      </c>
      <c r="AF46" s="340" t="s">
        <v>69</v>
      </c>
      <c r="AH46" s="314"/>
    </row>
    <row r="47" spans="1:34" s="313" customFormat="1" ht="15.75" customHeight="1">
      <c r="A47" s="603"/>
      <c r="B47" s="333" t="s">
        <v>8</v>
      </c>
      <c r="C47" s="336">
        <v>0</v>
      </c>
      <c r="D47" s="337">
        <v>0</v>
      </c>
      <c r="E47" s="337">
        <v>0</v>
      </c>
      <c r="F47" s="337">
        <v>0</v>
      </c>
      <c r="G47" s="337">
        <v>0</v>
      </c>
      <c r="H47" s="338" t="s">
        <v>329</v>
      </c>
      <c r="I47" s="338" t="s">
        <v>329</v>
      </c>
      <c r="J47" s="338" t="s">
        <v>455</v>
      </c>
      <c r="K47" s="338" t="s">
        <v>456</v>
      </c>
      <c r="L47" s="338" t="s">
        <v>329</v>
      </c>
      <c r="M47" s="338" t="s">
        <v>329</v>
      </c>
      <c r="N47" s="338" t="s">
        <v>432</v>
      </c>
      <c r="O47" s="338">
        <v>0</v>
      </c>
      <c r="P47" s="338" t="s">
        <v>69</v>
      </c>
      <c r="Q47" s="338" t="s">
        <v>69</v>
      </c>
      <c r="R47" s="338" t="s">
        <v>431</v>
      </c>
      <c r="S47" s="338" t="s">
        <v>69</v>
      </c>
      <c r="T47" s="339" t="s">
        <v>69</v>
      </c>
      <c r="U47" s="339" t="s">
        <v>69</v>
      </c>
      <c r="V47" s="339" t="s">
        <v>69</v>
      </c>
      <c r="W47" s="339" t="s">
        <v>69</v>
      </c>
      <c r="X47" s="475" t="s">
        <v>35</v>
      </c>
      <c r="Y47" s="339" t="s">
        <v>35</v>
      </c>
      <c r="Z47" s="339" t="s">
        <v>35</v>
      </c>
      <c r="AA47" s="339" t="s">
        <v>69</v>
      </c>
      <c r="AB47" s="339" t="s">
        <v>433</v>
      </c>
      <c r="AC47" s="339" t="s">
        <v>69</v>
      </c>
      <c r="AD47" s="339" t="s">
        <v>69</v>
      </c>
      <c r="AE47" s="339" t="s">
        <v>69</v>
      </c>
      <c r="AF47" s="340" t="s">
        <v>69</v>
      </c>
      <c r="AH47" s="314"/>
    </row>
    <row r="48" spans="1:34" s="313" customFormat="1" ht="15.75" customHeight="1">
      <c r="A48" s="603" t="s">
        <v>457</v>
      </c>
      <c r="B48" s="326" t="s">
        <v>428</v>
      </c>
      <c r="C48" s="336">
        <v>0</v>
      </c>
      <c r="D48" s="337">
        <v>0</v>
      </c>
      <c r="E48" s="337">
        <v>0</v>
      </c>
      <c r="F48" s="337">
        <v>0</v>
      </c>
      <c r="G48" s="337">
        <v>0</v>
      </c>
      <c r="H48" s="338" t="s">
        <v>329</v>
      </c>
      <c r="I48" s="338" t="s">
        <v>329</v>
      </c>
      <c r="J48" s="338" t="s">
        <v>329</v>
      </c>
      <c r="K48" s="338" t="s">
        <v>329</v>
      </c>
      <c r="L48" s="338" t="s">
        <v>329</v>
      </c>
      <c r="M48" s="338" t="s">
        <v>329</v>
      </c>
      <c r="N48" s="338" t="s">
        <v>69</v>
      </c>
      <c r="O48" s="338">
        <v>0</v>
      </c>
      <c r="P48" s="338" t="s">
        <v>432</v>
      </c>
      <c r="Q48" s="338" t="s">
        <v>69</v>
      </c>
      <c r="R48" s="338" t="s">
        <v>69</v>
      </c>
      <c r="S48" s="338" t="s">
        <v>69</v>
      </c>
      <c r="T48" s="339" t="s">
        <v>432</v>
      </c>
      <c r="U48" s="339" t="s">
        <v>432</v>
      </c>
      <c r="V48" s="339" t="s">
        <v>69</v>
      </c>
      <c r="W48" s="339" t="s">
        <v>430</v>
      </c>
      <c r="X48" s="475" t="s">
        <v>35</v>
      </c>
      <c r="Y48" s="339" t="s">
        <v>35</v>
      </c>
      <c r="Z48" s="339" t="s">
        <v>35</v>
      </c>
      <c r="AA48" s="339" t="s">
        <v>69</v>
      </c>
      <c r="AB48" s="339" t="s">
        <v>69</v>
      </c>
      <c r="AC48" s="339" t="s">
        <v>69</v>
      </c>
      <c r="AD48" s="339" t="s">
        <v>69</v>
      </c>
      <c r="AE48" s="339" t="s">
        <v>69</v>
      </c>
      <c r="AF48" s="340" t="s">
        <v>69</v>
      </c>
      <c r="AH48" s="314"/>
    </row>
    <row r="49" spans="1:34" s="313" customFormat="1" ht="15.75" customHeight="1" thickBot="1">
      <c r="A49" s="604"/>
      <c r="B49" s="341" t="s">
        <v>8</v>
      </c>
      <c r="C49" s="342">
        <v>0</v>
      </c>
      <c r="D49" s="343">
        <v>0</v>
      </c>
      <c r="E49" s="343">
        <v>0</v>
      </c>
      <c r="F49" s="343">
        <v>0</v>
      </c>
      <c r="G49" s="343">
        <v>0</v>
      </c>
      <c r="H49" s="344" t="s">
        <v>455</v>
      </c>
      <c r="I49" s="344" t="s">
        <v>329</v>
      </c>
      <c r="J49" s="344" t="s">
        <v>329</v>
      </c>
      <c r="K49" s="344" t="s">
        <v>329</v>
      </c>
      <c r="L49" s="344" t="s">
        <v>329</v>
      </c>
      <c r="M49" s="344" t="s">
        <v>329</v>
      </c>
      <c r="N49" s="344" t="s">
        <v>69</v>
      </c>
      <c r="O49" s="344">
        <v>0</v>
      </c>
      <c r="P49" s="338" t="s">
        <v>69</v>
      </c>
      <c r="Q49" s="344" t="s">
        <v>69</v>
      </c>
      <c r="R49" s="344" t="s">
        <v>69</v>
      </c>
      <c r="S49" s="344" t="s">
        <v>432</v>
      </c>
      <c r="T49" s="345" t="s">
        <v>69</v>
      </c>
      <c r="U49" s="345" t="s">
        <v>433</v>
      </c>
      <c r="V49" s="345" t="s">
        <v>430</v>
      </c>
      <c r="W49" s="345" t="s">
        <v>431</v>
      </c>
      <c r="X49" s="476" t="s">
        <v>35</v>
      </c>
      <c r="Y49" s="345" t="s">
        <v>35</v>
      </c>
      <c r="Z49" s="345" t="s">
        <v>35</v>
      </c>
      <c r="AA49" s="345" t="s">
        <v>430</v>
      </c>
      <c r="AB49" s="345" t="s">
        <v>454</v>
      </c>
      <c r="AC49" s="345" t="s">
        <v>69</v>
      </c>
      <c r="AD49" s="345" t="s">
        <v>430</v>
      </c>
      <c r="AE49" s="345" t="s">
        <v>432</v>
      </c>
      <c r="AF49" s="477" t="s">
        <v>433</v>
      </c>
      <c r="AH49" s="314"/>
    </row>
    <row r="50" spans="1:34" s="332" customFormat="1" ht="15.75" customHeight="1" thickTop="1">
      <c r="A50" s="601" t="s">
        <v>458</v>
      </c>
      <c r="B50" s="346" t="s">
        <v>428</v>
      </c>
      <c r="C50" s="336">
        <f t="shared" ref="C50:M50" si="0">SUM(C6,C10,C12,C14,C16,C18,C20,C22,C24,C26,C28,C30,C32,C34,C36,C38,C40,C42,C44,C46,C48)</f>
        <v>32489</v>
      </c>
      <c r="D50" s="337">
        <f t="shared" si="0"/>
        <v>33189</v>
      </c>
      <c r="E50" s="337">
        <f t="shared" si="0"/>
        <v>33759</v>
      </c>
      <c r="F50" s="337">
        <f t="shared" si="0"/>
        <v>34206</v>
      </c>
      <c r="G50" s="337">
        <f t="shared" si="0"/>
        <v>34734</v>
      </c>
      <c r="H50" s="347">
        <f t="shared" si="0"/>
        <v>35562</v>
      </c>
      <c r="I50" s="347">
        <f t="shared" si="0"/>
        <v>36129</v>
      </c>
      <c r="J50" s="347">
        <f t="shared" si="0"/>
        <v>36636</v>
      </c>
      <c r="K50" s="347">
        <f t="shared" si="0"/>
        <v>36974</v>
      </c>
      <c r="L50" s="347">
        <f t="shared" si="0"/>
        <v>37319</v>
      </c>
      <c r="M50" s="347">
        <f t="shared" si="0"/>
        <v>37511</v>
      </c>
      <c r="N50" s="347">
        <f>SUM(N6,N10,N12,N14,N16,N18,N20,N22,N24,N26,N28,N30,N32,N34,N36,N38,N40,N42,N44,N46,N48)</f>
        <v>37836</v>
      </c>
      <c r="O50" s="337">
        <f>SUM(O6,O8,O10,O12,O14,O16,O18,O20,O22,O24,O26,O28,O30,O32,O34,O36,O38,O40,O42,O44)</f>
        <v>38263</v>
      </c>
      <c r="P50" s="347">
        <f>SUM(P6,P8,P10,P12,P14,P16,P18,P20,P22,P24,P26,P28,P30,P32,P34,P36,P38,P40,P42,P44)</f>
        <v>38575</v>
      </c>
      <c r="Q50" s="337">
        <v>38712</v>
      </c>
      <c r="R50" s="337">
        <f>SUM(R6,R10,R12,R14,R16,R18,R20,R22,R24,R26,R28,R30,R32,R34,R36,R38,R40,R42,R44)</f>
        <v>37518</v>
      </c>
      <c r="S50" s="337">
        <v>39016</v>
      </c>
      <c r="T50" s="348">
        <f>SUM(T6,T10,T12,T14,T16,T18,T20,T22,T24,T26,T28,T30,T32,T34,T36,T38,T40,T42,T44)</f>
        <v>39405</v>
      </c>
      <c r="U50" s="348">
        <f>SUM(U6,U10,U12,U14,U16,U18,U20,U22,U24,U26,U28,U30,U32,U34,U36,U38,U40,U42,U44)</f>
        <v>39878</v>
      </c>
      <c r="V50" s="348">
        <f>V6+V10+V12+V14+V16+V18+V20+V22++V24+V26+V28+V30+V32+V34+V36+V38+V40+V42+V44</f>
        <v>40363</v>
      </c>
      <c r="W50" s="348">
        <f>W6+W10+W12+W14+W16+W18+W20+W22+W24+W26+W28+W30+W32+W34+W36+W38+W40+W42+W44</f>
        <v>40517</v>
      </c>
      <c r="X50" s="478">
        <f>X6+X10+X12+X14+X16+X18+X20+X22+X24+X26+X28+X30+X32+X34+X36+X38+X40+X42+X44</f>
        <v>41204</v>
      </c>
      <c r="Y50" s="482">
        <f t="shared" ref="X50:AE51" si="1">Y6+Y10+Y12+Y14+Y16+Y18+Y20+Y22+Y24+Y26+Y28+Y30+Y32+Y34+Y36+Y38+Y40+Y42+Y44</f>
        <v>41394</v>
      </c>
      <c r="Z50" s="480">
        <f t="shared" si="1"/>
        <v>41427</v>
      </c>
      <c r="AA50" s="349">
        <f>AA6+AA10+AA12+AA14+AA16+AA18+AA20+AA22+AA24+AA26+AA28+AA30+AA32+AA34+AA36+AA38+AA40+AA42+AA44</f>
        <v>41446</v>
      </c>
      <c r="AB50" s="349">
        <f>AB6+AB10+AB12+AB14+AB16+AB18+AB20+AB22+AB24+AB26+AB28+AB30+AB32+AB34+AB36+AB38+AB40+AB42+AB44</f>
        <v>41481</v>
      </c>
      <c r="AC50" s="349">
        <f>AC6+AC10+AC12+AC14+AC16+AC18+AC20+AC22+AC24+AC26+AC28+AC30+AC32+AC34+AC36+AC38+AC40+AC42+AC44</f>
        <v>41642</v>
      </c>
      <c r="AD50" s="349">
        <f>AD6+AD10+AD12+AD14+AD16+AD18+AD20+AD22+AD24+AD26+AD28+AD30+AD32+AD34+AD36+AD38+AD40+AD42+AD44</f>
        <v>41793</v>
      </c>
      <c r="AE50" s="349">
        <f>AE6+AE10+AE12+AE14+AE16+AE18+AE20+AE22+AE24+AE26+AE28+AE30+AE32+AE34+AE36+AE38+AE40+AE42+AE44</f>
        <v>42041</v>
      </c>
      <c r="AF50" s="349">
        <f>SUMIF($B$6:$B$45,B50,$AF$6:$AF$45)</f>
        <v>41234</v>
      </c>
      <c r="AG50" s="313"/>
      <c r="AH50" s="314"/>
    </row>
    <row r="51" spans="1:34" s="332" customFormat="1" ht="15.75" customHeight="1">
      <c r="A51" s="602"/>
      <c r="B51" s="333" t="s">
        <v>8</v>
      </c>
      <c r="C51" s="350">
        <f t="shared" ref="C51:M51" si="2">SUM(C7,C9,C11,C13,C15,C17,C19,C21,C23,C25,C27,C29,C31,C33,C35,C37,C39,C41,C43,C45,C47,C49)</f>
        <v>8655</v>
      </c>
      <c r="D51" s="351">
        <f t="shared" si="2"/>
        <v>8901</v>
      </c>
      <c r="E51" s="351">
        <f t="shared" si="2"/>
        <v>9149</v>
      </c>
      <c r="F51" s="351">
        <f t="shared" si="2"/>
        <v>9476</v>
      </c>
      <c r="G51" s="351">
        <f t="shared" si="2"/>
        <v>9867</v>
      </c>
      <c r="H51" s="351">
        <f t="shared" si="2"/>
        <v>10265</v>
      </c>
      <c r="I51" s="351">
        <f t="shared" si="2"/>
        <v>10635</v>
      </c>
      <c r="J51" s="351">
        <f t="shared" si="2"/>
        <v>11027</v>
      </c>
      <c r="K51" s="351">
        <f t="shared" si="2"/>
        <v>11328</v>
      </c>
      <c r="L51" s="351">
        <f t="shared" si="2"/>
        <v>11628</v>
      </c>
      <c r="M51" s="351">
        <f t="shared" si="2"/>
        <v>11788</v>
      </c>
      <c r="N51" s="351">
        <f>SUM(N7,N9,N11,N13,N15,N17,N19,N21,N23,N25,N27,N29,N31,N33,N35,N37,N39,N41,N43,N45,N47,N49)</f>
        <v>12054</v>
      </c>
      <c r="O51" s="351">
        <f>SUM(O7,O9,O11,O13,O15,O17,O19,O21,O23,O25,O27,O29,O31,O33,O35,O37,O39,O41,O43,O45)</f>
        <v>12345</v>
      </c>
      <c r="P51" s="351">
        <f>SUM(P7,P9,P11,P13,P15,P17,P19,P21,P23,P25,P27,P29,P31,P33,P35,P37,P39,P41,P43,P45)</f>
        <v>12604</v>
      </c>
      <c r="Q51" s="351">
        <v>12805</v>
      </c>
      <c r="R51" s="352">
        <f>SUM(R7,R11,R13,R15,R17,R19,R21,R23,R25,R27,R29,R31,R33,R35,R37,R39,R41,R43,R45)</f>
        <v>12981</v>
      </c>
      <c r="S51" s="352">
        <v>13241</v>
      </c>
      <c r="T51" s="353">
        <f>SUM(T7,T11,T13,T15,T17,T19,T21,T23,T25,T27,T29,T31,T33,T35,T37,T39,T41,T43,T45)</f>
        <v>13571</v>
      </c>
      <c r="U51" s="353">
        <f>SUM(U7,U11,U13,U15,U17,U19,U21,U23,U25,U27,U29,U31,U33,U35,U37,U39,U41,U43,U45)</f>
        <v>13892</v>
      </c>
      <c r="V51" s="353">
        <f>V7+V11+V13+V15+V17+V19+V21+V23+V25+V27+V29+V31+V33+V35+V37+V39+V41+V43+V45</f>
        <v>14274</v>
      </c>
      <c r="W51" s="353">
        <f>W7+W11+W13+W15+W17+W19+W21+W23+W25+W27+W29+W31+W33+W35+W37+W39+W41+W43+W45</f>
        <v>14472</v>
      </c>
      <c r="X51" s="479">
        <f t="shared" si="1"/>
        <v>15459</v>
      </c>
      <c r="Y51" s="472">
        <f t="shared" si="1"/>
        <v>15799</v>
      </c>
      <c r="Z51" s="481">
        <f t="shared" si="1"/>
        <v>16087</v>
      </c>
      <c r="AA51" s="354">
        <f t="shared" si="1"/>
        <v>16318</v>
      </c>
      <c r="AB51" s="354">
        <f t="shared" si="1"/>
        <v>16620</v>
      </c>
      <c r="AC51" s="354">
        <f t="shared" si="1"/>
        <v>16858</v>
      </c>
      <c r="AD51" s="354">
        <f t="shared" si="1"/>
        <v>17192</v>
      </c>
      <c r="AE51" s="354">
        <f t="shared" si="1"/>
        <v>17577</v>
      </c>
      <c r="AF51" s="472">
        <f>SUMIF($B$6:$B$45,B51,$AF$6:$AF$45)</f>
        <v>17807</v>
      </c>
      <c r="AG51" s="313"/>
      <c r="AH51" s="314"/>
    </row>
    <row r="52" spans="1:34" ht="18" customHeight="1">
      <c r="A52" s="355"/>
      <c r="B52" s="355"/>
      <c r="C52" s="356"/>
      <c r="I52" s="357"/>
      <c r="L52" s="357"/>
      <c r="P52" s="312" t="s">
        <v>459</v>
      </c>
      <c r="T52" s="319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20"/>
      <c r="AF52" s="320" t="s">
        <v>460</v>
      </c>
    </row>
    <row r="55" spans="1:34" ht="15" customHeight="1">
      <c r="A55" s="358"/>
    </row>
    <row r="56" spans="1:34" ht="15" customHeight="1">
      <c r="A56" s="358"/>
    </row>
    <row r="57" spans="1:34" ht="15" customHeight="1">
      <c r="A57" s="359"/>
    </row>
    <row r="58" spans="1:34" ht="15" customHeight="1">
      <c r="A58" s="359"/>
    </row>
    <row r="59" spans="1:34" ht="15" customHeight="1">
      <c r="A59" s="358"/>
    </row>
    <row r="60" spans="1:34" ht="15" customHeight="1">
      <c r="A60" s="358"/>
    </row>
    <row r="61" spans="1:34" ht="15" customHeight="1">
      <c r="A61" s="358"/>
    </row>
    <row r="62" spans="1:34" ht="15" customHeight="1">
      <c r="A62" s="358"/>
    </row>
    <row r="63" spans="1:34" ht="15" customHeight="1">
      <c r="A63" s="358"/>
    </row>
    <row r="64" spans="1:34" ht="15" customHeight="1">
      <c r="A64" s="358"/>
    </row>
    <row r="65" spans="1:1" ht="15" customHeight="1">
      <c r="A65" s="358"/>
    </row>
    <row r="66" spans="1:1" ht="15" customHeight="1">
      <c r="A66" s="358"/>
    </row>
    <row r="67" spans="1:1" ht="15" customHeight="1">
      <c r="A67" s="358"/>
    </row>
    <row r="68" spans="1:1" ht="15" customHeight="1">
      <c r="A68" s="358"/>
    </row>
    <row r="69" spans="1:1" ht="15" customHeight="1">
      <c r="A69" s="358"/>
    </row>
    <row r="70" spans="1:1" ht="15" customHeight="1">
      <c r="A70" s="358"/>
    </row>
    <row r="71" spans="1:1" ht="15" customHeight="1">
      <c r="A71" s="358"/>
    </row>
    <row r="72" spans="1:1" ht="15" customHeight="1">
      <c r="A72" s="358"/>
    </row>
    <row r="73" spans="1:1" ht="15" customHeight="1">
      <c r="A73" s="358"/>
    </row>
    <row r="74" spans="1:1" ht="15" customHeight="1">
      <c r="A74" s="358"/>
    </row>
    <row r="75" spans="1:1" ht="15" customHeight="1">
      <c r="A75" s="358"/>
    </row>
    <row r="76" spans="1:1" ht="15" customHeight="1">
      <c r="A76" s="358"/>
    </row>
    <row r="77" spans="1:1" ht="15" customHeight="1">
      <c r="A77" s="358"/>
    </row>
    <row r="78" spans="1:1" ht="15" customHeight="1">
      <c r="A78" s="358"/>
    </row>
    <row r="79" spans="1:1" ht="15" customHeight="1">
      <c r="A79" s="358"/>
    </row>
    <row r="80" spans="1:1" ht="15" customHeight="1">
      <c r="A80" s="358"/>
    </row>
    <row r="81" spans="1:1" ht="15" customHeight="1">
      <c r="A81" s="358"/>
    </row>
    <row r="82" spans="1:1" ht="15" customHeight="1">
      <c r="A82" s="358"/>
    </row>
    <row r="83" spans="1:1" ht="15" customHeight="1">
      <c r="A83" s="358"/>
    </row>
    <row r="84" spans="1:1" ht="15" customHeight="1">
      <c r="A84" s="358"/>
    </row>
    <row r="85" spans="1:1" ht="15" customHeight="1">
      <c r="A85" s="358"/>
    </row>
    <row r="86" spans="1:1" ht="15" customHeight="1">
      <c r="A86" s="358"/>
    </row>
    <row r="87" spans="1:1" ht="15" customHeight="1">
      <c r="A87" s="358"/>
    </row>
    <row r="88" spans="1:1" ht="15" customHeight="1">
      <c r="A88" s="358"/>
    </row>
    <row r="89" spans="1:1" ht="15" customHeight="1">
      <c r="A89" s="358"/>
    </row>
    <row r="90" spans="1:1" ht="15" customHeight="1">
      <c r="A90" s="358"/>
    </row>
    <row r="91" spans="1:1" ht="15" customHeight="1">
      <c r="A91" s="358"/>
    </row>
    <row r="92" spans="1:1" ht="15" customHeight="1">
      <c r="A92" s="358"/>
    </row>
    <row r="93" spans="1:1" ht="15" customHeight="1">
      <c r="A93" s="358"/>
    </row>
    <row r="94" spans="1:1" ht="15" customHeight="1">
      <c r="A94" s="358"/>
    </row>
    <row r="95" spans="1:1" ht="15" customHeight="1">
      <c r="A95" s="359"/>
    </row>
    <row r="96" spans="1:1" ht="15" customHeight="1">
      <c r="A96" s="359"/>
    </row>
    <row r="97" spans="1:1" ht="15" customHeight="1">
      <c r="A97" s="359"/>
    </row>
    <row r="98" spans="1:1" ht="15" customHeight="1">
      <c r="A98"/>
    </row>
  </sheetData>
  <mergeCells count="25">
    <mergeCell ref="A12:A13"/>
    <mergeCell ref="AG4:AG5"/>
    <mergeCell ref="A5:B5"/>
    <mergeCell ref="A6:A7"/>
    <mergeCell ref="A8:A9"/>
    <mergeCell ref="A10:A11"/>
    <mergeCell ref="A36:A37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50:A51"/>
    <mergeCell ref="A38:A39"/>
    <mergeCell ref="A40:A41"/>
    <mergeCell ref="A42:A43"/>
    <mergeCell ref="A44:A45"/>
    <mergeCell ref="A46:A47"/>
    <mergeCell ref="A48:A49"/>
  </mergeCells>
  <phoneticPr fontId="4"/>
  <printOptions horizontalCentered="1" verticalCentered="1"/>
  <pageMargins left="0.19685039370078741" right="0.19685039370078741" top="0.19685039370078741" bottom="0.19685039370078741" header="0" footer="0"/>
  <pageSetup paperSize="9" orientation="portrait" r:id="rId1"/>
  <headerFooter alignWithMargins="0"/>
  <rowBreaks count="1" manualBreakCount="1">
    <brk id="5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4"/>
  <sheetViews>
    <sheetView view="pageBreakPreview" topLeftCell="A2" zoomScaleSheetLayoutView="100" workbookViewId="0">
      <selection activeCell="AK38" sqref="AK38"/>
    </sheetView>
  </sheetViews>
  <sheetFormatPr defaultColWidth="11.125" defaultRowHeight="15" customHeight="1"/>
  <cols>
    <col min="1" max="1" width="6.5" style="311" customWidth="1"/>
    <col min="2" max="2" width="6" style="311" bestFit="1" customWidth="1"/>
    <col min="3" max="18" width="8.625" style="312" hidden="1" customWidth="1"/>
    <col min="19" max="19" width="18" style="426" hidden="1" customWidth="1"/>
    <col min="20" max="20" width="8.625" style="426" hidden="1" customWidth="1"/>
    <col min="21" max="21" width="8.625" style="312" hidden="1" customWidth="1"/>
    <col min="22" max="25" width="8.625" style="312" customWidth="1"/>
    <col min="26" max="26" width="8.625" style="426" customWidth="1"/>
    <col min="27" max="30" width="8.625" style="312" customWidth="1"/>
    <col min="31" max="16384" width="11.125" style="312"/>
  </cols>
  <sheetData>
    <row r="1" spans="1:30" ht="15" hidden="1" customHeight="1">
      <c r="A1" s="311" t="s">
        <v>531</v>
      </c>
    </row>
    <row r="2" spans="1:30" ht="20.100000000000001" customHeight="1">
      <c r="A2" s="615" t="s">
        <v>532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6"/>
      <c r="AA2" s="616"/>
      <c r="AB2" s="616"/>
      <c r="AC2" s="616"/>
      <c r="AD2" s="616"/>
    </row>
    <row r="3" spans="1:30" ht="15" customHeight="1">
      <c r="A3" s="318"/>
      <c r="B3" s="318"/>
      <c r="C3" s="319"/>
      <c r="D3" s="319"/>
      <c r="E3" s="319"/>
      <c r="F3" s="319"/>
      <c r="G3" s="319"/>
      <c r="H3" s="319"/>
      <c r="I3" s="320"/>
      <c r="J3" s="319"/>
      <c r="K3" s="319"/>
      <c r="L3" s="320"/>
      <c r="M3" s="319"/>
      <c r="N3" s="319"/>
      <c r="O3" s="319"/>
      <c r="P3" s="319"/>
      <c r="Q3" s="320"/>
      <c r="R3" s="319"/>
      <c r="S3" s="427" t="s">
        <v>533</v>
      </c>
      <c r="T3" s="427"/>
      <c r="Y3" s="320"/>
      <c r="Z3" s="427"/>
      <c r="AD3" s="320" t="s">
        <v>639</v>
      </c>
    </row>
    <row r="4" spans="1:30" s="311" customFormat="1" ht="13.5" customHeight="1">
      <c r="A4" s="607"/>
      <c r="B4" s="608"/>
      <c r="C4" s="321" t="s">
        <v>390</v>
      </c>
      <c r="D4" s="321" t="s">
        <v>400</v>
      </c>
      <c r="E4" s="321" t="s">
        <v>401</v>
      </c>
      <c r="F4" s="321" t="s">
        <v>402</v>
      </c>
      <c r="G4" s="561" t="s">
        <v>403</v>
      </c>
      <c r="H4" s="321" t="s">
        <v>404</v>
      </c>
      <c r="I4" s="321" t="s">
        <v>405</v>
      </c>
      <c r="J4" s="321" t="s">
        <v>406</v>
      </c>
      <c r="K4" s="321" t="s">
        <v>407</v>
      </c>
      <c r="L4" s="321" t="s">
        <v>408</v>
      </c>
      <c r="M4" s="562" t="s">
        <v>409</v>
      </c>
      <c r="N4" s="321" t="s">
        <v>410</v>
      </c>
      <c r="O4" s="561" t="s">
        <v>411</v>
      </c>
      <c r="P4" s="321" t="s">
        <v>416</v>
      </c>
      <c r="Q4" s="562" t="s">
        <v>99</v>
      </c>
      <c r="R4" s="562" t="s">
        <v>417</v>
      </c>
      <c r="S4" s="428" t="s">
        <v>418</v>
      </c>
      <c r="T4" s="562" t="s">
        <v>534</v>
      </c>
      <c r="U4" s="321" t="s">
        <v>419</v>
      </c>
      <c r="V4" s="321" t="s">
        <v>419</v>
      </c>
      <c r="W4" s="321" t="s">
        <v>55</v>
      </c>
      <c r="X4" s="321" t="s">
        <v>421</v>
      </c>
      <c r="Y4" s="321" t="s">
        <v>535</v>
      </c>
      <c r="Z4" s="321" t="s">
        <v>490</v>
      </c>
      <c r="AA4" s="321" t="s">
        <v>536</v>
      </c>
      <c r="AB4" s="321" t="s">
        <v>25</v>
      </c>
      <c r="AC4" s="321" t="s">
        <v>424</v>
      </c>
      <c r="AD4" s="321" t="s">
        <v>537</v>
      </c>
    </row>
    <row r="5" spans="1:30" s="332" customFormat="1" ht="13.5" customHeight="1">
      <c r="A5" s="609" t="s">
        <v>427</v>
      </c>
      <c r="B5" s="326" t="s">
        <v>428</v>
      </c>
      <c r="C5" s="429">
        <v>2007</v>
      </c>
      <c r="D5" s="429">
        <v>2018</v>
      </c>
      <c r="E5" s="429">
        <v>2028</v>
      </c>
      <c r="F5" s="429">
        <v>2046</v>
      </c>
      <c r="G5" s="429">
        <v>2040</v>
      </c>
      <c r="H5" s="429">
        <v>1996</v>
      </c>
      <c r="I5" s="429">
        <v>1973</v>
      </c>
      <c r="J5" s="429">
        <v>1974</v>
      </c>
      <c r="K5" s="429">
        <v>1952</v>
      </c>
      <c r="L5" s="429">
        <v>1944</v>
      </c>
      <c r="M5" s="429">
        <v>1948</v>
      </c>
      <c r="N5" s="429">
        <v>2006</v>
      </c>
      <c r="O5" s="429">
        <v>1998</v>
      </c>
      <c r="P5" s="430">
        <v>2013</v>
      </c>
      <c r="Q5" s="430">
        <v>1991</v>
      </c>
      <c r="R5" s="429">
        <v>2002</v>
      </c>
      <c r="S5" s="431">
        <v>2002</v>
      </c>
      <c r="T5" s="429">
        <v>1975</v>
      </c>
      <c r="U5" s="432">
        <v>1942</v>
      </c>
      <c r="V5" s="432">
        <v>1942</v>
      </c>
      <c r="W5" s="432">
        <v>1909</v>
      </c>
      <c r="X5" s="433">
        <v>1884</v>
      </c>
      <c r="Y5" s="433">
        <v>1859</v>
      </c>
      <c r="Z5" s="514">
        <v>1833</v>
      </c>
      <c r="AA5" s="433">
        <v>1811</v>
      </c>
      <c r="AB5" s="697">
        <v>1785</v>
      </c>
      <c r="AC5" s="697">
        <v>1766</v>
      </c>
      <c r="AD5" s="698">
        <v>1705</v>
      </c>
    </row>
    <row r="6" spans="1:30" s="332" customFormat="1" ht="13.5" customHeight="1">
      <c r="A6" s="601"/>
      <c r="B6" s="333" t="s">
        <v>8</v>
      </c>
      <c r="C6" s="434">
        <v>473</v>
      </c>
      <c r="D6" s="430">
        <v>473</v>
      </c>
      <c r="E6" s="430">
        <v>476</v>
      </c>
      <c r="F6" s="430">
        <v>483</v>
      </c>
      <c r="G6" s="430">
        <v>486</v>
      </c>
      <c r="H6" s="430">
        <v>489</v>
      </c>
      <c r="I6" s="430">
        <v>506</v>
      </c>
      <c r="J6" s="430">
        <v>507</v>
      </c>
      <c r="K6" s="430">
        <v>508</v>
      </c>
      <c r="L6" s="430">
        <v>516</v>
      </c>
      <c r="M6" s="430">
        <v>525</v>
      </c>
      <c r="N6" s="430">
        <v>546</v>
      </c>
      <c r="O6" s="430">
        <v>560</v>
      </c>
      <c r="P6" s="430">
        <v>619</v>
      </c>
      <c r="Q6" s="430">
        <v>616</v>
      </c>
      <c r="R6" s="430">
        <v>627</v>
      </c>
      <c r="S6" s="431">
        <v>626</v>
      </c>
      <c r="T6" s="430">
        <v>629</v>
      </c>
      <c r="U6" s="432">
        <v>633</v>
      </c>
      <c r="V6" s="432">
        <v>633</v>
      </c>
      <c r="W6" s="432">
        <v>647</v>
      </c>
      <c r="X6" s="432">
        <v>658</v>
      </c>
      <c r="Y6" s="432">
        <v>611</v>
      </c>
      <c r="Z6" s="445">
        <v>659</v>
      </c>
      <c r="AA6" s="432">
        <v>658</v>
      </c>
      <c r="AB6" s="699">
        <v>658</v>
      </c>
      <c r="AC6" s="699">
        <v>672</v>
      </c>
      <c r="AD6" s="700">
        <v>664</v>
      </c>
    </row>
    <row r="7" spans="1:30" s="313" customFormat="1" ht="13.5" customHeight="1">
      <c r="A7" s="614" t="s">
        <v>429</v>
      </c>
      <c r="B7" s="326" t="s">
        <v>428</v>
      </c>
      <c r="C7" s="430">
        <v>570</v>
      </c>
      <c r="D7" s="430">
        <v>535</v>
      </c>
      <c r="E7" s="430">
        <v>512</v>
      </c>
      <c r="F7" s="430">
        <v>203</v>
      </c>
      <c r="G7" s="430">
        <v>189</v>
      </c>
      <c r="H7" s="430">
        <v>191</v>
      </c>
      <c r="I7" s="430">
        <v>187</v>
      </c>
      <c r="J7" s="430">
        <v>180</v>
      </c>
      <c r="K7" s="430">
        <v>189</v>
      </c>
      <c r="L7" s="430">
        <v>189</v>
      </c>
      <c r="M7" s="430">
        <v>186</v>
      </c>
      <c r="N7" s="430">
        <v>187</v>
      </c>
      <c r="O7" s="430">
        <v>193</v>
      </c>
      <c r="P7" s="430">
        <v>191</v>
      </c>
      <c r="Q7" s="430">
        <v>185</v>
      </c>
      <c r="R7" s="430">
        <v>190</v>
      </c>
      <c r="S7" s="431">
        <v>190</v>
      </c>
      <c r="T7" s="430">
        <v>195</v>
      </c>
      <c r="U7" s="435">
        <v>175</v>
      </c>
      <c r="V7" s="435">
        <v>175</v>
      </c>
      <c r="W7" s="435">
        <v>161</v>
      </c>
      <c r="X7" s="435">
        <v>156</v>
      </c>
      <c r="Y7" s="435">
        <v>155</v>
      </c>
      <c r="Z7" s="445">
        <v>148</v>
      </c>
      <c r="AA7" s="435">
        <v>142</v>
      </c>
      <c r="AB7" s="701">
        <v>148</v>
      </c>
      <c r="AC7" s="701">
        <v>143</v>
      </c>
      <c r="AD7" s="702">
        <v>144</v>
      </c>
    </row>
    <row r="8" spans="1:30" s="313" customFormat="1" ht="13.5" customHeight="1">
      <c r="A8" s="617"/>
      <c r="B8" s="333" t="s">
        <v>8</v>
      </c>
      <c r="C8" s="434">
        <v>142</v>
      </c>
      <c r="D8" s="430">
        <v>142</v>
      </c>
      <c r="E8" s="430">
        <v>132</v>
      </c>
      <c r="F8" s="430">
        <v>53</v>
      </c>
      <c r="G8" s="430">
        <v>54</v>
      </c>
      <c r="H8" s="430">
        <v>54</v>
      </c>
      <c r="I8" s="430">
        <v>52</v>
      </c>
      <c r="J8" s="430">
        <v>52</v>
      </c>
      <c r="K8" s="430">
        <v>54</v>
      </c>
      <c r="L8" s="430">
        <v>57</v>
      </c>
      <c r="M8" s="430">
        <v>56</v>
      </c>
      <c r="N8" s="430">
        <v>59</v>
      </c>
      <c r="O8" s="430">
        <v>61</v>
      </c>
      <c r="P8" s="430">
        <v>70</v>
      </c>
      <c r="Q8" s="430">
        <v>70</v>
      </c>
      <c r="R8" s="430">
        <v>71</v>
      </c>
      <c r="S8" s="431">
        <v>71</v>
      </c>
      <c r="T8" s="430">
        <v>73</v>
      </c>
      <c r="U8" s="435">
        <v>71</v>
      </c>
      <c r="V8" s="435">
        <v>71</v>
      </c>
      <c r="W8" s="435">
        <v>73</v>
      </c>
      <c r="X8" s="435">
        <v>73</v>
      </c>
      <c r="Y8" s="435">
        <v>67</v>
      </c>
      <c r="Z8" s="445">
        <v>69</v>
      </c>
      <c r="AA8" s="435">
        <v>65</v>
      </c>
      <c r="AB8" s="701">
        <v>67</v>
      </c>
      <c r="AC8" s="701">
        <v>65</v>
      </c>
      <c r="AD8" s="702">
        <v>65</v>
      </c>
    </row>
    <row r="9" spans="1:30" s="332" customFormat="1" ht="13.5" customHeight="1">
      <c r="A9" s="602" t="s">
        <v>434</v>
      </c>
      <c r="B9" s="326" t="s">
        <v>428</v>
      </c>
      <c r="C9" s="430">
        <v>1653</v>
      </c>
      <c r="D9" s="430">
        <v>1628</v>
      </c>
      <c r="E9" s="430">
        <v>1599</v>
      </c>
      <c r="F9" s="430">
        <v>1592</v>
      </c>
      <c r="G9" s="430">
        <v>1624</v>
      </c>
      <c r="H9" s="430">
        <v>1526</v>
      </c>
      <c r="I9" s="430">
        <v>1646</v>
      </c>
      <c r="J9" s="430">
        <v>1666</v>
      </c>
      <c r="K9" s="430">
        <v>1675</v>
      </c>
      <c r="L9" s="430">
        <v>1663</v>
      </c>
      <c r="M9" s="430">
        <v>1655</v>
      </c>
      <c r="N9" s="430">
        <v>1624</v>
      </c>
      <c r="O9" s="430">
        <v>1612</v>
      </c>
      <c r="P9" s="430">
        <v>1628</v>
      </c>
      <c r="Q9" s="430">
        <v>1599</v>
      </c>
      <c r="R9" s="430">
        <v>1572</v>
      </c>
      <c r="S9" s="431">
        <v>1551</v>
      </c>
      <c r="T9" s="430">
        <v>1513</v>
      </c>
      <c r="U9" s="432">
        <v>1475</v>
      </c>
      <c r="V9" s="432">
        <v>1475</v>
      </c>
      <c r="W9" s="432">
        <v>1391</v>
      </c>
      <c r="X9" s="432">
        <v>1375</v>
      </c>
      <c r="Y9" s="432">
        <v>1351</v>
      </c>
      <c r="Z9" s="445">
        <v>1335</v>
      </c>
      <c r="AA9" s="432">
        <v>1302</v>
      </c>
      <c r="AB9" s="699">
        <v>1275</v>
      </c>
      <c r="AC9" s="699">
        <v>1245</v>
      </c>
      <c r="AD9" s="700">
        <v>1217</v>
      </c>
    </row>
    <row r="10" spans="1:30" s="332" customFormat="1" ht="13.5" customHeight="1">
      <c r="A10" s="602"/>
      <c r="B10" s="333" t="s">
        <v>8</v>
      </c>
      <c r="C10" s="434">
        <v>408</v>
      </c>
      <c r="D10" s="430">
        <v>413</v>
      </c>
      <c r="E10" s="430">
        <v>403</v>
      </c>
      <c r="F10" s="430">
        <v>400</v>
      </c>
      <c r="G10" s="430">
        <v>416</v>
      </c>
      <c r="H10" s="430">
        <v>390</v>
      </c>
      <c r="I10" s="430">
        <v>439</v>
      </c>
      <c r="J10" s="430">
        <v>448</v>
      </c>
      <c r="K10" s="430">
        <v>462</v>
      </c>
      <c r="L10" s="430">
        <v>469</v>
      </c>
      <c r="M10" s="430">
        <v>483</v>
      </c>
      <c r="N10" s="430">
        <v>485</v>
      </c>
      <c r="O10" s="430">
        <v>485</v>
      </c>
      <c r="P10" s="430">
        <v>525</v>
      </c>
      <c r="Q10" s="430">
        <v>526</v>
      </c>
      <c r="R10" s="430">
        <v>523</v>
      </c>
      <c r="S10" s="431">
        <v>519</v>
      </c>
      <c r="T10" s="430">
        <v>514</v>
      </c>
      <c r="U10" s="432">
        <v>513</v>
      </c>
      <c r="V10" s="432">
        <v>513</v>
      </c>
      <c r="W10" s="432">
        <v>505</v>
      </c>
      <c r="X10" s="432">
        <v>513</v>
      </c>
      <c r="Y10" s="432">
        <v>472</v>
      </c>
      <c r="Z10" s="445">
        <v>509</v>
      </c>
      <c r="AA10" s="432">
        <v>504</v>
      </c>
      <c r="AB10" s="699">
        <v>504</v>
      </c>
      <c r="AC10" s="699">
        <v>507</v>
      </c>
      <c r="AD10" s="700">
        <v>509</v>
      </c>
    </row>
    <row r="11" spans="1:30" s="332" customFormat="1" ht="13.5" customHeight="1">
      <c r="A11" s="602" t="s">
        <v>435</v>
      </c>
      <c r="B11" s="326" t="s">
        <v>428</v>
      </c>
      <c r="C11" s="430">
        <v>1008</v>
      </c>
      <c r="D11" s="430">
        <v>984</v>
      </c>
      <c r="E11" s="430">
        <v>997</v>
      </c>
      <c r="F11" s="430">
        <v>963</v>
      </c>
      <c r="G11" s="430">
        <v>958</v>
      </c>
      <c r="H11" s="430">
        <v>941</v>
      </c>
      <c r="I11" s="430">
        <v>939</v>
      </c>
      <c r="J11" s="430">
        <v>910</v>
      </c>
      <c r="K11" s="430">
        <v>903</v>
      </c>
      <c r="L11" s="430">
        <v>899</v>
      </c>
      <c r="M11" s="430">
        <v>896</v>
      </c>
      <c r="N11" s="430">
        <v>878</v>
      </c>
      <c r="O11" s="430">
        <v>866</v>
      </c>
      <c r="P11" s="430">
        <v>855</v>
      </c>
      <c r="Q11" s="430">
        <v>877</v>
      </c>
      <c r="R11" s="430">
        <v>872</v>
      </c>
      <c r="S11" s="431">
        <v>870</v>
      </c>
      <c r="T11" s="430">
        <v>852</v>
      </c>
      <c r="U11" s="432">
        <v>832</v>
      </c>
      <c r="V11" s="432">
        <v>832</v>
      </c>
      <c r="W11" s="432">
        <v>832</v>
      </c>
      <c r="X11" s="432">
        <v>780</v>
      </c>
      <c r="Y11" s="432">
        <v>783</v>
      </c>
      <c r="Z11" s="445">
        <v>799</v>
      </c>
      <c r="AA11" s="432">
        <v>793</v>
      </c>
      <c r="AB11" s="699">
        <v>792</v>
      </c>
      <c r="AC11" s="699">
        <v>777</v>
      </c>
      <c r="AD11" s="700">
        <v>746</v>
      </c>
    </row>
    <row r="12" spans="1:30" s="332" customFormat="1" ht="13.5" customHeight="1">
      <c r="A12" s="602"/>
      <c r="B12" s="333" t="s">
        <v>8</v>
      </c>
      <c r="C12" s="434">
        <v>240</v>
      </c>
      <c r="D12" s="430">
        <v>242</v>
      </c>
      <c r="E12" s="430">
        <v>248</v>
      </c>
      <c r="F12" s="430">
        <v>244</v>
      </c>
      <c r="G12" s="430">
        <v>246</v>
      </c>
      <c r="H12" s="430">
        <v>249</v>
      </c>
      <c r="I12" s="430">
        <v>253</v>
      </c>
      <c r="J12" s="430">
        <v>251</v>
      </c>
      <c r="K12" s="430">
        <v>253</v>
      </c>
      <c r="L12" s="430">
        <v>256</v>
      </c>
      <c r="M12" s="430">
        <v>260</v>
      </c>
      <c r="N12" s="430">
        <v>259</v>
      </c>
      <c r="O12" s="430">
        <v>259</v>
      </c>
      <c r="P12" s="430">
        <v>270</v>
      </c>
      <c r="Q12" s="430">
        <v>281</v>
      </c>
      <c r="R12" s="430">
        <v>284</v>
      </c>
      <c r="S12" s="431">
        <v>284</v>
      </c>
      <c r="T12" s="430">
        <v>282</v>
      </c>
      <c r="U12" s="432">
        <v>280</v>
      </c>
      <c r="V12" s="432">
        <v>280</v>
      </c>
      <c r="W12" s="432">
        <v>278</v>
      </c>
      <c r="X12" s="432">
        <v>288</v>
      </c>
      <c r="Y12" s="432">
        <v>262</v>
      </c>
      <c r="Z12" s="445">
        <v>293</v>
      </c>
      <c r="AA12" s="432">
        <v>293</v>
      </c>
      <c r="AB12" s="699">
        <v>295</v>
      </c>
      <c r="AC12" s="699">
        <v>295</v>
      </c>
      <c r="AD12" s="700">
        <v>285</v>
      </c>
    </row>
    <row r="13" spans="1:30" s="332" customFormat="1" ht="13.5" customHeight="1">
      <c r="A13" s="602" t="s">
        <v>436</v>
      </c>
      <c r="B13" s="326" t="s">
        <v>428</v>
      </c>
      <c r="C13" s="430">
        <v>91</v>
      </c>
      <c r="D13" s="430">
        <v>88</v>
      </c>
      <c r="E13" s="430">
        <v>84</v>
      </c>
      <c r="F13" s="430">
        <v>96</v>
      </c>
      <c r="G13" s="430">
        <v>99</v>
      </c>
      <c r="H13" s="430">
        <v>99</v>
      </c>
      <c r="I13" s="430">
        <v>92</v>
      </c>
      <c r="J13" s="430">
        <v>96</v>
      </c>
      <c r="K13" s="430">
        <v>91</v>
      </c>
      <c r="L13" s="430">
        <v>86</v>
      </c>
      <c r="M13" s="430">
        <v>83</v>
      </c>
      <c r="N13" s="430">
        <v>78</v>
      </c>
      <c r="O13" s="430">
        <v>80</v>
      </c>
      <c r="P13" s="430">
        <v>80</v>
      </c>
      <c r="Q13" s="430">
        <v>78</v>
      </c>
      <c r="R13" s="430">
        <v>76</v>
      </c>
      <c r="S13" s="431">
        <v>77</v>
      </c>
      <c r="T13" s="430">
        <v>76</v>
      </c>
      <c r="U13" s="432">
        <v>68</v>
      </c>
      <c r="V13" s="432">
        <v>68</v>
      </c>
      <c r="W13" s="432">
        <v>74</v>
      </c>
      <c r="X13" s="432">
        <v>72</v>
      </c>
      <c r="Y13" s="432">
        <v>73</v>
      </c>
      <c r="Z13" s="445">
        <v>74</v>
      </c>
      <c r="AA13" s="432">
        <v>72</v>
      </c>
      <c r="AB13" s="699">
        <v>73</v>
      </c>
      <c r="AC13" s="699">
        <v>73</v>
      </c>
      <c r="AD13" s="700">
        <v>73</v>
      </c>
    </row>
    <row r="14" spans="1:30" s="332" customFormat="1" ht="13.5" customHeight="1">
      <c r="A14" s="602"/>
      <c r="B14" s="333" t="s">
        <v>8</v>
      </c>
      <c r="C14" s="434">
        <v>24</v>
      </c>
      <c r="D14" s="430">
        <v>25</v>
      </c>
      <c r="E14" s="430">
        <v>23</v>
      </c>
      <c r="F14" s="430">
        <v>27</v>
      </c>
      <c r="G14" s="430">
        <v>27</v>
      </c>
      <c r="H14" s="430">
        <v>27</v>
      </c>
      <c r="I14" s="430">
        <v>27</v>
      </c>
      <c r="J14" s="430">
        <v>28</v>
      </c>
      <c r="K14" s="430">
        <v>30</v>
      </c>
      <c r="L14" s="430">
        <v>29</v>
      </c>
      <c r="M14" s="430">
        <v>28</v>
      </c>
      <c r="N14" s="430">
        <v>27</v>
      </c>
      <c r="O14" s="430">
        <v>29</v>
      </c>
      <c r="P14" s="430">
        <v>31</v>
      </c>
      <c r="Q14" s="430">
        <v>30</v>
      </c>
      <c r="R14" s="430">
        <v>30</v>
      </c>
      <c r="S14" s="431">
        <v>29</v>
      </c>
      <c r="T14" s="430">
        <v>28</v>
      </c>
      <c r="U14" s="432">
        <v>27</v>
      </c>
      <c r="V14" s="432">
        <v>27</v>
      </c>
      <c r="W14" s="432">
        <v>28</v>
      </c>
      <c r="X14" s="432">
        <v>29</v>
      </c>
      <c r="Y14" s="432">
        <v>28</v>
      </c>
      <c r="Z14" s="445">
        <v>31</v>
      </c>
      <c r="AA14" s="432">
        <v>30</v>
      </c>
      <c r="AB14" s="699">
        <v>28</v>
      </c>
      <c r="AC14" s="699">
        <v>28</v>
      </c>
      <c r="AD14" s="700">
        <v>27</v>
      </c>
    </row>
    <row r="15" spans="1:30" s="332" customFormat="1" ht="13.5" customHeight="1">
      <c r="A15" s="602" t="s">
        <v>437</v>
      </c>
      <c r="B15" s="326" t="s">
        <v>428</v>
      </c>
      <c r="C15" s="430">
        <v>2907</v>
      </c>
      <c r="D15" s="430">
        <v>2894</v>
      </c>
      <c r="E15" s="430">
        <v>2951</v>
      </c>
      <c r="F15" s="430">
        <v>2890</v>
      </c>
      <c r="G15" s="430">
        <v>2938</v>
      </c>
      <c r="H15" s="430">
        <v>2917</v>
      </c>
      <c r="I15" s="430">
        <v>2882</v>
      </c>
      <c r="J15" s="430">
        <v>2868</v>
      </c>
      <c r="K15" s="430">
        <v>2817</v>
      </c>
      <c r="L15" s="430">
        <v>2776</v>
      </c>
      <c r="M15" s="430">
        <v>2740</v>
      </c>
      <c r="N15" s="430">
        <v>2698</v>
      </c>
      <c r="O15" s="430">
        <v>2636</v>
      </c>
      <c r="P15" s="430">
        <v>2592</v>
      </c>
      <c r="Q15" s="430">
        <v>2590</v>
      </c>
      <c r="R15" s="430">
        <v>2570</v>
      </c>
      <c r="S15" s="431">
        <v>2540</v>
      </c>
      <c r="T15" s="430">
        <v>2525</v>
      </c>
      <c r="U15" s="432">
        <v>2482</v>
      </c>
      <c r="V15" s="432">
        <v>2482</v>
      </c>
      <c r="W15" s="432">
        <v>2389</v>
      </c>
      <c r="X15" s="432">
        <v>2360</v>
      </c>
      <c r="Y15" s="432">
        <v>2340</v>
      </c>
      <c r="Z15" s="445">
        <v>2305</v>
      </c>
      <c r="AA15" s="432">
        <v>2235</v>
      </c>
      <c r="AB15" s="699">
        <v>2201</v>
      </c>
      <c r="AC15" s="699">
        <v>2173</v>
      </c>
      <c r="AD15" s="700">
        <v>2125</v>
      </c>
    </row>
    <row r="16" spans="1:30" s="332" customFormat="1" ht="13.5" customHeight="1">
      <c r="A16" s="602"/>
      <c r="B16" s="333" t="s">
        <v>8</v>
      </c>
      <c r="C16" s="434">
        <v>682</v>
      </c>
      <c r="D16" s="430">
        <v>684</v>
      </c>
      <c r="E16" s="430">
        <v>696</v>
      </c>
      <c r="F16" s="430">
        <v>669</v>
      </c>
      <c r="G16" s="430">
        <v>686</v>
      </c>
      <c r="H16" s="430">
        <v>730</v>
      </c>
      <c r="I16" s="430">
        <v>734</v>
      </c>
      <c r="J16" s="430">
        <v>748</v>
      </c>
      <c r="K16" s="430">
        <v>751</v>
      </c>
      <c r="L16" s="430">
        <v>749</v>
      </c>
      <c r="M16" s="430">
        <v>758</v>
      </c>
      <c r="N16" s="430">
        <v>763</v>
      </c>
      <c r="O16" s="430">
        <v>756</v>
      </c>
      <c r="P16" s="430">
        <v>798</v>
      </c>
      <c r="Q16" s="430">
        <v>810</v>
      </c>
      <c r="R16" s="430">
        <v>825</v>
      </c>
      <c r="S16" s="431">
        <v>827</v>
      </c>
      <c r="T16" s="430">
        <v>826</v>
      </c>
      <c r="U16" s="432">
        <v>831</v>
      </c>
      <c r="V16" s="432">
        <v>831</v>
      </c>
      <c r="W16" s="432">
        <v>834</v>
      </c>
      <c r="X16" s="432">
        <v>853</v>
      </c>
      <c r="Y16" s="432">
        <v>796</v>
      </c>
      <c r="Z16" s="445">
        <v>853</v>
      </c>
      <c r="AA16" s="432">
        <v>847</v>
      </c>
      <c r="AB16" s="699">
        <v>840</v>
      </c>
      <c r="AC16" s="699">
        <v>832</v>
      </c>
      <c r="AD16" s="700">
        <v>830</v>
      </c>
    </row>
    <row r="17" spans="1:30" s="332" customFormat="1" ht="13.5" customHeight="1">
      <c r="A17" s="602" t="s">
        <v>438</v>
      </c>
      <c r="B17" s="326" t="s">
        <v>428</v>
      </c>
      <c r="C17" s="430">
        <v>689</v>
      </c>
      <c r="D17" s="430">
        <v>661</v>
      </c>
      <c r="E17" s="430">
        <v>703</v>
      </c>
      <c r="F17" s="430">
        <v>709</v>
      </c>
      <c r="G17" s="430">
        <v>698</v>
      </c>
      <c r="H17" s="430">
        <v>688</v>
      </c>
      <c r="I17" s="430">
        <v>699</v>
      </c>
      <c r="J17" s="430">
        <v>735</v>
      </c>
      <c r="K17" s="430">
        <v>727</v>
      </c>
      <c r="L17" s="430">
        <v>722</v>
      </c>
      <c r="M17" s="430">
        <v>716</v>
      </c>
      <c r="N17" s="430">
        <v>726</v>
      </c>
      <c r="O17" s="430">
        <v>702</v>
      </c>
      <c r="P17" s="430">
        <v>675</v>
      </c>
      <c r="Q17" s="430">
        <v>713</v>
      </c>
      <c r="R17" s="430">
        <v>699</v>
      </c>
      <c r="S17" s="431">
        <v>687</v>
      </c>
      <c r="T17" s="430">
        <v>684</v>
      </c>
      <c r="U17" s="432">
        <v>659</v>
      </c>
      <c r="V17" s="432">
        <v>659</v>
      </c>
      <c r="W17" s="432">
        <v>611</v>
      </c>
      <c r="X17" s="432">
        <v>605</v>
      </c>
      <c r="Y17" s="432">
        <v>581</v>
      </c>
      <c r="Z17" s="445">
        <v>582</v>
      </c>
      <c r="AA17" s="432">
        <v>597</v>
      </c>
      <c r="AB17" s="699">
        <v>591</v>
      </c>
      <c r="AC17" s="699">
        <v>575</v>
      </c>
      <c r="AD17" s="700">
        <v>554</v>
      </c>
    </row>
    <row r="18" spans="1:30" s="332" customFormat="1" ht="13.5" customHeight="1">
      <c r="A18" s="602"/>
      <c r="B18" s="333" t="s">
        <v>8</v>
      </c>
      <c r="C18" s="434">
        <v>179</v>
      </c>
      <c r="D18" s="430">
        <v>175</v>
      </c>
      <c r="E18" s="430">
        <v>183</v>
      </c>
      <c r="F18" s="430">
        <v>186</v>
      </c>
      <c r="G18" s="430">
        <v>193</v>
      </c>
      <c r="H18" s="430">
        <v>192</v>
      </c>
      <c r="I18" s="430">
        <v>194</v>
      </c>
      <c r="J18" s="430">
        <v>202</v>
      </c>
      <c r="K18" s="430">
        <v>207</v>
      </c>
      <c r="L18" s="430">
        <v>208</v>
      </c>
      <c r="M18" s="430">
        <v>208</v>
      </c>
      <c r="N18" s="430">
        <v>219</v>
      </c>
      <c r="O18" s="430">
        <v>211</v>
      </c>
      <c r="P18" s="430">
        <v>217</v>
      </c>
      <c r="Q18" s="430">
        <v>229</v>
      </c>
      <c r="R18" s="430">
        <v>226</v>
      </c>
      <c r="S18" s="431">
        <v>225</v>
      </c>
      <c r="T18" s="430">
        <v>224</v>
      </c>
      <c r="U18" s="432">
        <v>223</v>
      </c>
      <c r="V18" s="432">
        <v>223</v>
      </c>
      <c r="W18" s="432">
        <v>219</v>
      </c>
      <c r="X18" s="432">
        <v>224</v>
      </c>
      <c r="Y18" s="432">
        <v>200</v>
      </c>
      <c r="Z18" s="445">
        <v>214</v>
      </c>
      <c r="AA18" s="432">
        <v>220</v>
      </c>
      <c r="AB18" s="699">
        <v>219</v>
      </c>
      <c r="AC18" s="699">
        <v>212</v>
      </c>
      <c r="AD18" s="700">
        <v>202</v>
      </c>
    </row>
    <row r="19" spans="1:30" s="332" customFormat="1" ht="13.5" customHeight="1">
      <c r="A19" s="602" t="s">
        <v>440</v>
      </c>
      <c r="B19" s="326" t="s">
        <v>428</v>
      </c>
      <c r="C19" s="430">
        <v>1665</v>
      </c>
      <c r="D19" s="430">
        <v>1679</v>
      </c>
      <c r="E19" s="430">
        <v>1705</v>
      </c>
      <c r="F19" s="430">
        <v>1688</v>
      </c>
      <c r="G19" s="430">
        <v>1694</v>
      </c>
      <c r="H19" s="430">
        <v>1689</v>
      </c>
      <c r="I19" s="430">
        <v>1695</v>
      </c>
      <c r="J19" s="430">
        <v>1682</v>
      </c>
      <c r="K19" s="430">
        <v>1708</v>
      </c>
      <c r="L19" s="430">
        <v>1671</v>
      </c>
      <c r="M19" s="430">
        <v>1647</v>
      </c>
      <c r="N19" s="430">
        <v>1630</v>
      </c>
      <c r="O19" s="430">
        <v>1644</v>
      </c>
      <c r="P19" s="430">
        <v>1625</v>
      </c>
      <c r="Q19" s="430">
        <v>1605</v>
      </c>
      <c r="R19" s="430">
        <v>1598</v>
      </c>
      <c r="S19" s="431">
        <v>1581</v>
      </c>
      <c r="T19" s="430">
        <v>1538</v>
      </c>
      <c r="U19" s="432">
        <v>1525</v>
      </c>
      <c r="V19" s="432">
        <v>1525</v>
      </c>
      <c r="W19" s="432">
        <v>1473</v>
      </c>
      <c r="X19" s="432">
        <v>1451</v>
      </c>
      <c r="Y19" s="432">
        <v>1493</v>
      </c>
      <c r="Z19" s="445">
        <v>1412</v>
      </c>
      <c r="AA19" s="432">
        <v>1387</v>
      </c>
      <c r="AB19" s="699">
        <v>1377</v>
      </c>
      <c r="AC19" s="699">
        <v>1324</v>
      </c>
      <c r="AD19" s="700">
        <v>1273</v>
      </c>
    </row>
    <row r="20" spans="1:30" s="332" customFormat="1" ht="13.5" customHeight="1">
      <c r="A20" s="602"/>
      <c r="B20" s="333" t="s">
        <v>8</v>
      </c>
      <c r="C20" s="434">
        <v>383</v>
      </c>
      <c r="D20" s="430">
        <v>391</v>
      </c>
      <c r="E20" s="430">
        <v>400</v>
      </c>
      <c r="F20" s="430">
        <v>409</v>
      </c>
      <c r="G20" s="430">
        <v>411</v>
      </c>
      <c r="H20" s="430">
        <v>408</v>
      </c>
      <c r="I20" s="430">
        <v>435</v>
      </c>
      <c r="J20" s="430">
        <v>441</v>
      </c>
      <c r="K20" s="430">
        <v>453</v>
      </c>
      <c r="L20" s="430">
        <v>452</v>
      </c>
      <c r="M20" s="430">
        <v>452</v>
      </c>
      <c r="N20" s="430">
        <v>453</v>
      </c>
      <c r="O20" s="430">
        <v>451</v>
      </c>
      <c r="P20" s="430">
        <v>478</v>
      </c>
      <c r="Q20" s="430">
        <v>480</v>
      </c>
      <c r="R20" s="430">
        <v>489</v>
      </c>
      <c r="S20" s="431">
        <v>492</v>
      </c>
      <c r="T20" s="430">
        <v>493</v>
      </c>
      <c r="U20" s="432">
        <v>493</v>
      </c>
      <c r="V20" s="432">
        <v>493</v>
      </c>
      <c r="W20" s="432">
        <v>493</v>
      </c>
      <c r="X20" s="432">
        <v>503</v>
      </c>
      <c r="Y20" s="432">
        <v>463</v>
      </c>
      <c r="Z20" s="445">
        <v>483</v>
      </c>
      <c r="AA20" s="432">
        <v>484</v>
      </c>
      <c r="AB20" s="699">
        <v>495</v>
      </c>
      <c r="AC20" s="699">
        <v>484</v>
      </c>
      <c r="AD20" s="700">
        <v>473</v>
      </c>
    </row>
    <row r="21" spans="1:30" s="332" customFormat="1" ht="13.5" customHeight="1">
      <c r="A21" s="602" t="s">
        <v>441</v>
      </c>
      <c r="B21" s="326" t="s">
        <v>428</v>
      </c>
      <c r="C21" s="430">
        <v>1511</v>
      </c>
      <c r="D21" s="430">
        <v>1495</v>
      </c>
      <c r="E21" s="430">
        <v>1520</v>
      </c>
      <c r="F21" s="430">
        <v>1506</v>
      </c>
      <c r="G21" s="430">
        <v>1500</v>
      </c>
      <c r="H21" s="430">
        <v>1486</v>
      </c>
      <c r="I21" s="430">
        <v>1444</v>
      </c>
      <c r="J21" s="430">
        <v>1435</v>
      </c>
      <c r="K21" s="430">
        <v>1396</v>
      </c>
      <c r="L21" s="430">
        <v>1370</v>
      </c>
      <c r="M21" s="430">
        <v>1380</v>
      </c>
      <c r="N21" s="430">
        <v>1382</v>
      </c>
      <c r="O21" s="430">
        <v>1361</v>
      </c>
      <c r="P21" s="430">
        <v>1250</v>
      </c>
      <c r="Q21" s="430">
        <v>1238</v>
      </c>
      <c r="R21" s="430">
        <v>1269</v>
      </c>
      <c r="S21" s="431">
        <v>1260</v>
      </c>
      <c r="T21" s="430">
        <v>1273</v>
      </c>
      <c r="U21" s="432">
        <v>1292</v>
      </c>
      <c r="V21" s="432">
        <v>1292</v>
      </c>
      <c r="W21" s="432">
        <v>1258</v>
      </c>
      <c r="X21" s="432">
        <v>1237</v>
      </c>
      <c r="Y21" s="432">
        <v>1208</v>
      </c>
      <c r="Z21" s="445">
        <v>1202</v>
      </c>
      <c r="AA21" s="432">
        <v>1178</v>
      </c>
      <c r="AB21" s="699">
        <v>1185</v>
      </c>
      <c r="AC21" s="699">
        <v>1164</v>
      </c>
      <c r="AD21" s="700">
        <v>1145</v>
      </c>
    </row>
    <row r="22" spans="1:30" s="332" customFormat="1" ht="13.5" customHeight="1">
      <c r="A22" s="602"/>
      <c r="B22" s="333" t="s">
        <v>8</v>
      </c>
      <c r="C22" s="434">
        <v>356</v>
      </c>
      <c r="D22" s="430">
        <v>360</v>
      </c>
      <c r="E22" s="430">
        <v>367</v>
      </c>
      <c r="F22" s="430">
        <v>364</v>
      </c>
      <c r="G22" s="430">
        <v>373</v>
      </c>
      <c r="H22" s="430">
        <v>388</v>
      </c>
      <c r="I22" s="430">
        <v>382</v>
      </c>
      <c r="J22" s="430">
        <v>391</v>
      </c>
      <c r="K22" s="430">
        <v>388</v>
      </c>
      <c r="L22" s="430">
        <v>392</v>
      </c>
      <c r="M22" s="430">
        <v>396</v>
      </c>
      <c r="N22" s="430">
        <v>403</v>
      </c>
      <c r="O22" s="430">
        <v>407</v>
      </c>
      <c r="P22" s="430">
        <v>414</v>
      </c>
      <c r="Q22" s="430">
        <v>417</v>
      </c>
      <c r="R22" s="430">
        <v>429</v>
      </c>
      <c r="S22" s="431">
        <v>425</v>
      </c>
      <c r="T22" s="430">
        <v>432</v>
      </c>
      <c r="U22" s="432">
        <v>438</v>
      </c>
      <c r="V22" s="432">
        <v>438</v>
      </c>
      <c r="W22" s="432">
        <v>450</v>
      </c>
      <c r="X22" s="432">
        <v>453</v>
      </c>
      <c r="Y22" s="432">
        <v>409</v>
      </c>
      <c r="Z22" s="445">
        <v>447</v>
      </c>
      <c r="AA22" s="432">
        <v>448</v>
      </c>
      <c r="AB22" s="699">
        <v>454</v>
      </c>
      <c r="AC22" s="699">
        <v>447</v>
      </c>
      <c r="AD22" s="700">
        <v>449</v>
      </c>
    </row>
    <row r="23" spans="1:30" s="332" customFormat="1" ht="13.5" customHeight="1">
      <c r="A23" s="602" t="s">
        <v>442</v>
      </c>
      <c r="B23" s="326" t="s">
        <v>428</v>
      </c>
      <c r="C23" s="430">
        <v>806</v>
      </c>
      <c r="D23" s="430">
        <v>821</v>
      </c>
      <c r="E23" s="430">
        <v>796</v>
      </c>
      <c r="F23" s="430">
        <v>810</v>
      </c>
      <c r="G23" s="430">
        <v>818</v>
      </c>
      <c r="H23" s="430">
        <v>828</v>
      </c>
      <c r="I23" s="430">
        <v>819</v>
      </c>
      <c r="J23" s="430">
        <v>821</v>
      </c>
      <c r="K23" s="430">
        <v>828</v>
      </c>
      <c r="L23" s="430">
        <v>832</v>
      </c>
      <c r="M23" s="430">
        <v>831</v>
      </c>
      <c r="N23" s="430">
        <v>841</v>
      </c>
      <c r="O23" s="430">
        <v>843</v>
      </c>
      <c r="P23" s="430">
        <v>820</v>
      </c>
      <c r="Q23" s="430">
        <v>810</v>
      </c>
      <c r="R23" s="430">
        <v>809</v>
      </c>
      <c r="S23" s="431">
        <v>808</v>
      </c>
      <c r="T23" s="430">
        <v>787</v>
      </c>
      <c r="U23" s="432">
        <v>772</v>
      </c>
      <c r="V23" s="432">
        <v>772</v>
      </c>
      <c r="W23" s="432">
        <v>797</v>
      </c>
      <c r="X23" s="432">
        <v>788</v>
      </c>
      <c r="Y23" s="432">
        <v>829</v>
      </c>
      <c r="Z23" s="445">
        <v>825</v>
      </c>
      <c r="AA23" s="432">
        <v>811</v>
      </c>
      <c r="AB23" s="699">
        <v>807</v>
      </c>
      <c r="AC23" s="699">
        <v>795</v>
      </c>
      <c r="AD23" s="700">
        <v>794</v>
      </c>
    </row>
    <row r="24" spans="1:30" s="332" customFormat="1" ht="13.5" customHeight="1">
      <c r="A24" s="602"/>
      <c r="B24" s="333" t="s">
        <v>8</v>
      </c>
      <c r="C24" s="434">
        <v>182</v>
      </c>
      <c r="D24" s="430">
        <v>187</v>
      </c>
      <c r="E24" s="430">
        <v>183</v>
      </c>
      <c r="F24" s="430">
        <v>186</v>
      </c>
      <c r="G24" s="430">
        <v>187</v>
      </c>
      <c r="H24" s="430">
        <v>199</v>
      </c>
      <c r="I24" s="430">
        <v>202</v>
      </c>
      <c r="J24" s="430">
        <v>208</v>
      </c>
      <c r="K24" s="430">
        <v>214</v>
      </c>
      <c r="L24" s="430">
        <v>219</v>
      </c>
      <c r="M24" s="430">
        <v>222</v>
      </c>
      <c r="N24" s="430">
        <v>230</v>
      </c>
      <c r="O24" s="430">
        <v>236</v>
      </c>
      <c r="P24" s="430">
        <v>256</v>
      </c>
      <c r="Q24" s="430">
        <v>259</v>
      </c>
      <c r="R24" s="430">
        <v>262</v>
      </c>
      <c r="S24" s="431">
        <v>268</v>
      </c>
      <c r="T24" s="430">
        <v>263</v>
      </c>
      <c r="U24" s="432">
        <v>261</v>
      </c>
      <c r="V24" s="432">
        <v>261</v>
      </c>
      <c r="W24" s="432">
        <v>280</v>
      </c>
      <c r="X24" s="432">
        <v>287</v>
      </c>
      <c r="Y24" s="432">
        <v>278</v>
      </c>
      <c r="Z24" s="445">
        <v>298</v>
      </c>
      <c r="AA24" s="432">
        <v>301</v>
      </c>
      <c r="AB24" s="699">
        <v>299</v>
      </c>
      <c r="AC24" s="699">
        <v>299</v>
      </c>
      <c r="AD24" s="700">
        <v>302</v>
      </c>
    </row>
    <row r="25" spans="1:30" s="332" customFormat="1" ht="13.5" customHeight="1">
      <c r="A25" s="602" t="s">
        <v>443</v>
      </c>
      <c r="B25" s="326" t="s">
        <v>428</v>
      </c>
      <c r="C25" s="430">
        <v>1291</v>
      </c>
      <c r="D25" s="430">
        <v>1305</v>
      </c>
      <c r="E25" s="430">
        <v>1311</v>
      </c>
      <c r="F25" s="430">
        <v>1286</v>
      </c>
      <c r="G25" s="430">
        <v>1282</v>
      </c>
      <c r="H25" s="430">
        <v>1245</v>
      </c>
      <c r="I25" s="430">
        <v>1285</v>
      </c>
      <c r="J25" s="430">
        <v>1312</v>
      </c>
      <c r="K25" s="430">
        <v>1313</v>
      </c>
      <c r="L25" s="430">
        <v>1312</v>
      </c>
      <c r="M25" s="430">
        <v>1322</v>
      </c>
      <c r="N25" s="430">
        <v>1325</v>
      </c>
      <c r="O25" s="430">
        <v>1306</v>
      </c>
      <c r="P25" s="430">
        <v>1246</v>
      </c>
      <c r="Q25" s="430">
        <v>1248</v>
      </c>
      <c r="R25" s="430">
        <v>1257</v>
      </c>
      <c r="S25" s="431">
        <v>1251</v>
      </c>
      <c r="T25" s="430">
        <v>1236</v>
      </c>
      <c r="U25" s="432">
        <v>1202</v>
      </c>
      <c r="V25" s="432">
        <v>1202</v>
      </c>
      <c r="W25" s="432">
        <v>1124</v>
      </c>
      <c r="X25" s="432">
        <v>1136</v>
      </c>
      <c r="Y25" s="432">
        <v>1108</v>
      </c>
      <c r="Z25" s="445">
        <v>1120</v>
      </c>
      <c r="AA25" s="432">
        <v>1092</v>
      </c>
      <c r="AB25" s="699">
        <v>1063</v>
      </c>
      <c r="AC25" s="699">
        <v>1101</v>
      </c>
      <c r="AD25" s="700">
        <v>1073</v>
      </c>
    </row>
    <row r="26" spans="1:30" s="332" customFormat="1" ht="13.5" customHeight="1">
      <c r="A26" s="602"/>
      <c r="B26" s="333" t="s">
        <v>8</v>
      </c>
      <c r="C26" s="434">
        <v>294</v>
      </c>
      <c r="D26" s="430">
        <v>310</v>
      </c>
      <c r="E26" s="430">
        <v>300</v>
      </c>
      <c r="F26" s="430">
        <v>301</v>
      </c>
      <c r="G26" s="430">
        <v>313</v>
      </c>
      <c r="H26" s="430">
        <v>310</v>
      </c>
      <c r="I26" s="430">
        <v>332</v>
      </c>
      <c r="J26" s="430">
        <v>340</v>
      </c>
      <c r="K26" s="430">
        <v>356</v>
      </c>
      <c r="L26" s="430">
        <v>356</v>
      </c>
      <c r="M26" s="430">
        <v>363</v>
      </c>
      <c r="N26" s="430">
        <v>364</v>
      </c>
      <c r="O26" s="430">
        <v>365</v>
      </c>
      <c r="P26" s="430">
        <v>380</v>
      </c>
      <c r="Q26" s="430">
        <v>387</v>
      </c>
      <c r="R26" s="430">
        <v>394</v>
      </c>
      <c r="S26" s="431">
        <v>398</v>
      </c>
      <c r="T26" s="430">
        <v>401</v>
      </c>
      <c r="U26" s="432">
        <v>389</v>
      </c>
      <c r="V26" s="432">
        <v>389</v>
      </c>
      <c r="W26" s="432">
        <v>383</v>
      </c>
      <c r="X26" s="432">
        <v>405</v>
      </c>
      <c r="Y26" s="432">
        <v>371</v>
      </c>
      <c r="Z26" s="445">
        <v>415</v>
      </c>
      <c r="AA26" s="432">
        <v>414</v>
      </c>
      <c r="AB26" s="699">
        <v>411</v>
      </c>
      <c r="AC26" s="699">
        <v>436</v>
      </c>
      <c r="AD26" s="700">
        <v>438</v>
      </c>
    </row>
    <row r="27" spans="1:30" s="332" customFormat="1" ht="13.5" customHeight="1">
      <c r="A27" s="602" t="s">
        <v>444</v>
      </c>
      <c r="B27" s="326" t="s">
        <v>428</v>
      </c>
      <c r="C27" s="430">
        <v>998</v>
      </c>
      <c r="D27" s="430">
        <v>978</v>
      </c>
      <c r="E27" s="430">
        <v>989</v>
      </c>
      <c r="F27" s="430">
        <v>1031</v>
      </c>
      <c r="G27" s="430">
        <v>1036</v>
      </c>
      <c r="H27" s="430">
        <v>972</v>
      </c>
      <c r="I27" s="430">
        <v>1027</v>
      </c>
      <c r="J27" s="430">
        <v>1013</v>
      </c>
      <c r="K27" s="430">
        <v>1002</v>
      </c>
      <c r="L27" s="430">
        <v>977</v>
      </c>
      <c r="M27" s="430">
        <v>968</v>
      </c>
      <c r="N27" s="430">
        <v>964</v>
      </c>
      <c r="O27" s="430">
        <v>957</v>
      </c>
      <c r="P27" s="430">
        <v>955</v>
      </c>
      <c r="Q27" s="430">
        <v>950</v>
      </c>
      <c r="R27" s="430">
        <v>944</v>
      </c>
      <c r="S27" s="431">
        <v>931</v>
      </c>
      <c r="T27" s="430">
        <v>909</v>
      </c>
      <c r="U27" s="432">
        <v>895</v>
      </c>
      <c r="V27" s="432">
        <v>895</v>
      </c>
      <c r="W27" s="432">
        <v>889</v>
      </c>
      <c r="X27" s="432">
        <v>870</v>
      </c>
      <c r="Y27" s="432">
        <v>884</v>
      </c>
      <c r="Z27" s="445">
        <v>878</v>
      </c>
      <c r="AA27" s="432">
        <v>839</v>
      </c>
      <c r="AB27" s="699">
        <v>886</v>
      </c>
      <c r="AC27" s="699">
        <v>880</v>
      </c>
      <c r="AD27" s="700">
        <v>876</v>
      </c>
    </row>
    <row r="28" spans="1:30" s="332" customFormat="1" ht="13.5" customHeight="1">
      <c r="A28" s="602"/>
      <c r="B28" s="333" t="s">
        <v>8</v>
      </c>
      <c r="C28" s="434">
        <v>226</v>
      </c>
      <c r="D28" s="430">
        <v>235</v>
      </c>
      <c r="E28" s="430">
        <v>245</v>
      </c>
      <c r="F28" s="430">
        <v>229</v>
      </c>
      <c r="G28" s="430">
        <v>230</v>
      </c>
      <c r="H28" s="430">
        <v>239</v>
      </c>
      <c r="I28" s="430">
        <v>263</v>
      </c>
      <c r="J28" s="430">
        <v>266</v>
      </c>
      <c r="K28" s="430">
        <v>263</v>
      </c>
      <c r="L28" s="430">
        <v>270</v>
      </c>
      <c r="M28" s="430">
        <v>272</v>
      </c>
      <c r="N28" s="430">
        <v>274</v>
      </c>
      <c r="O28" s="430">
        <v>276</v>
      </c>
      <c r="P28" s="430">
        <v>300</v>
      </c>
      <c r="Q28" s="430">
        <v>305</v>
      </c>
      <c r="R28" s="430">
        <v>314</v>
      </c>
      <c r="S28" s="431">
        <v>319</v>
      </c>
      <c r="T28" s="430">
        <v>323</v>
      </c>
      <c r="U28" s="432">
        <v>321</v>
      </c>
      <c r="V28" s="432">
        <v>321</v>
      </c>
      <c r="W28" s="432">
        <v>328</v>
      </c>
      <c r="X28" s="432">
        <v>330</v>
      </c>
      <c r="Y28" s="432">
        <v>311</v>
      </c>
      <c r="Z28" s="445">
        <v>336</v>
      </c>
      <c r="AA28" s="432">
        <v>327</v>
      </c>
      <c r="AB28" s="699">
        <v>344</v>
      </c>
      <c r="AC28" s="699">
        <v>346</v>
      </c>
      <c r="AD28" s="700">
        <v>351</v>
      </c>
    </row>
    <row r="29" spans="1:30" s="332" customFormat="1" ht="13.5" customHeight="1">
      <c r="A29" s="602" t="s">
        <v>445</v>
      </c>
      <c r="B29" s="326" t="s">
        <v>428</v>
      </c>
      <c r="C29" s="430">
        <v>1047</v>
      </c>
      <c r="D29" s="430">
        <v>985</v>
      </c>
      <c r="E29" s="430">
        <v>994</v>
      </c>
      <c r="F29" s="430">
        <v>971</v>
      </c>
      <c r="G29" s="430">
        <v>978</v>
      </c>
      <c r="H29" s="430">
        <v>952</v>
      </c>
      <c r="I29" s="430">
        <v>955</v>
      </c>
      <c r="J29" s="430">
        <v>941</v>
      </c>
      <c r="K29" s="430">
        <v>932</v>
      </c>
      <c r="L29" s="430">
        <v>927</v>
      </c>
      <c r="M29" s="430">
        <v>914</v>
      </c>
      <c r="N29" s="430">
        <v>918</v>
      </c>
      <c r="O29" s="430">
        <v>911</v>
      </c>
      <c r="P29" s="430">
        <v>884</v>
      </c>
      <c r="Q29" s="430">
        <v>900</v>
      </c>
      <c r="R29" s="430">
        <v>916</v>
      </c>
      <c r="S29" s="431">
        <v>929</v>
      </c>
      <c r="T29" s="430">
        <v>923</v>
      </c>
      <c r="U29" s="432">
        <v>945</v>
      </c>
      <c r="V29" s="432">
        <v>945</v>
      </c>
      <c r="W29" s="432">
        <v>955</v>
      </c>
      <c r="X29" s="432">
        <v>932</v>
      </c>
      <c r="Y29" s="432">
        <v>937</v>
      </c>
      <c r="Z29" s="445">
        <v>936</v>
      </c>
      <c r="AA29" s="432">
        <v>930</v>
      </c>
      <c r="AB29" s="699">
        <v>904</v>
      </c>
      <c r="AC29" s="699">
        <v>870</v>
      </c>
      <c r="AD29" s="700">
        <v>852</v>
      </c>
    </row>
    <row r="30" spans="1:30" s="332" customFormat="1" ht="13.5" customHeight="1">
      <c r="A30" s="602"/>
      <c r="B30" s="333" t="s">
        <v>8</v>
      </c>
      <c r="C30" s="434">
        <v>252</v>
      </c>
      <c r="D30" s="430">
        <v>255</v>
      </c>
      <c r="E30" s="430">
        <v>256</v>
      </c>
      <c r="F30" s="430">
        <v>258</v>
      </c>
      <c r="G30" s="430">
        <v>264</v>
      </c>
      <c r="H30" s="430">
        <v>264</v>
      </c>
      <c r="I30" s="430">
        <v>271</v>
      </c>
      <c r="J30" s="430">
        <v>273</v>
      </c>
      <c r="K30" s="430">
        <v>273</v>
      </c>
      <c r="L30" s="430">
        <v>283</v>
      </c>
      <c r="M30" s="430">
        <v>285</v>
      </c>
      <c r="N30" s="430">
        <v>287</v>
      </c>
      <c r="O30" s="430">
        <v>291</v>
      </c>
      <c r="P30" s="430">
        <v>311</v>
      </c>
      <c r="Q30" s="430">
        <v>319</v>
      </c>
      <c r="R30" s="430">
        <v>321</v>
      </c>
      <c r="S30" s="431">
        <v>330</v>
      </c>
      <c r="T30" s="430">
        <v>335</v>
      </c>
      <c r="U30" s="432">
        <v>347</v>
      </c>
      <c r="V30" s="432">
        <v>347</v>
      </c>
      <c r="W30" s="432">
        <v>355</v>
      </c>
      <c r="X30" s="432">
        <v>352</v>
      </c>
      <c r="Y30" s="432">
        <v>325</v>
      </c>
      <c r="Z30" s="445">
        <v>357</v>
      </c>
      <c r="AA30" s="432">
        <v>360</v>
      </c>
      <c r="AB30" s="699">
        <v>352</v>
      </c>
      <c r="AC30" s="699">
        <v>347</v>
      </c>
      <c r="AD30" s="700">
        <v>344</v>
      </c>
    </row>
    <row r="31" spans="1:30" s="332" customFormat="1" ht="13.5" customHeight="1">
      <c r="A31" s="602" t="s">
        <v>446</v>
      </c>
      <c r="B31" s="326" t="s">
        <v>428</v>
      </c>
      <c r="C31" s="430">
        <v>2565</v>
      </c>
      <c r="D31" s="430">
        <v>2571</v>
      </c>
      <c r="E31" s="430">
        <v>2546</v>
      </c>
      <c r="F31" s="430">
        <v>2578</v>
      </c>
      <c r="G31" s="430">
        <v>2584</v>
      </c>
      <c r="H31" s="430">
        <v>2604</v>
      </c>
      <c r="I31" s="430">
        <v>2599</v>
      </c>
      <c r="J31" s="430">
        <v>2589</v>
      </c>
      <c r="K31" s="430">
        <v>2576</v>
      </c>
      <c r="L31" s="430">
        <v>2533</v>
      </c>
      <c r="M31" s="430">
        <v>2510</v>
      </c>
      <c r="N31" s="430">
        <v>2513</v>
      </c>
      <c r="O31" s="430">
        <v>2486</v>
      </c>
      <c r="P31" s="430">
        <v>2379</v>
      </c>
      <c r="Q31" s="430">
        <v>2357</v>
      </c>
      <c r="R31" s="430">
        <v>2308</v>
      </c>
      <c r="S31" s="431">
        <v>2286</v>
      </c>
      <c r="T31" s="430">
        <v>2307</v>
      </c>
      <c r="U31" s="432">
        <v>2302</v>
      </c>
      <c r="V31" s="432">
        <v>2302</v>
      </c>
      <c r="W31" s="432">
        <v>2217</v>
      </c>
      <c r="X31" s="432">
        <v>2192</v>
      </c>
      <c r="Y31" s="432">
        <v>2128</v>
      </c>
      <c r="Z31" s="445">
        <v>2123</v>
      </c>
      <c r="AA31" s="432">
        <v>2075</v>
      </c>
      <c r="AB31" s="699">
        <v>2030</v>
      </c>
      <c r="AC31" s="699">
        <v>1977</v>
      </c>
      <c r="AD31" s="700">
        <v>1934</v>
      </c>
    </row>
    <row r="32" spans="1:30" s="332" customFormat="1" ht="13.5" customHeight="1">
      <c r="A32" s="602"/>
      <c r="B32" s="333" t="s">
        <v>8</v>
      </c>
      <c r="C32" s="434">
        <v>673</v>
      </c>
      <c r="D32" s="430">
        <v>677</v>
      </c>
      <c r="E32" s="430">
        <v>683</v>
      </c>
      <c r="F32" s="430">
        <v>710</v>
      </c>
      <c r="G32" s="430">
        <v>711</v>
      </c>
      <c r="H32" s="430">
        <v>728</v>
      </c>
      <c r="I32" s="430">
        <v>737</v>
      </c>
      <c r="J32" s="430">
        <v>748</v>
      </c>
      <c r="K32" s="430">
        <v>765</v>
      </c>
      <c r="L32" s="430">
        <v>771</v>
      </c>
      <c r="M32" s="430">
        <v>771</v>
      </c>
      <c r="N32" s="430">
        <v>779</v>
      </c>
      <c r="O32" s="430">
        <v>775</v>
      </c>
      <c r="P32" s="430">
        <v>786</v>
      </c>
      <c r="Q32" s="430">
        <v>785</v>
      </c>
      <c r="R32" s="430">
        <v>787</v>
      </c>
      <c r="S32" s="431">
        <v>793</v>
      </c>
      <c r="T32" s="430">
        <v>808</v>
      </c>
      <c r="U32" s="432">
        <v>818</v>
      </c>
      <c r="V32" s="432">
        <v>818</v>
      </c>
      <c r="W32" s="432">
        <v>814</v>
      </c>
      <c r="X32" s="432">
        <v>825</v>
      </c>
      <c r="Y32" s="432">
        <v>759</v>
      </c>
      <c r="Z32" s="445">
        <v>814</v>
      </c>
      <c r="AA32" s="432">
        <v>813</v>
      </c>
      <c r="AB32" s="699">
        <v>806</v>
      </c>
      <c r="AC32" s="699">
        <v>807</v>
      </c>
      <c r="AD32" s="700">
        <v>806</v>
      </c>
    </row>
    <row r="33" spans="1:30" s="332" customFormat="1" ht="13.5" customHeight="1">
      <c r="A33" s="602" t="s">
        <v>447</v>
      </c>
      <c r="B33" s="326" t="s">
        <v>428</v>
      </c>
      <c r="C33" s="430">
        <v>824</v>
      </c>
      <c r="D33" s="430">
        <v>825</v>
      </c>
      <c r="E33" s="430">
        <v>830</v>
      </c>
      <c r="F33" s="430">
        <v>841</v>
      </c>
      <c r="G33" s="430">
        <v>851</v>
      </c>
      <c r="H33" s="430">
        <v>883</v>
      </c>
      <c r="I33" s="430">
        <v>885</v>
      </c>
      <c r="J33" s="430">
        <v>907</v>
      </c>
      <c r="K33" s="430">
        <v>935</v>
      </c>
      <c r="L33" s="430">
        <v>939</v>
      </c>
      <c r="M33" s="430">
        <v>917</v>
      </c>
      <c r="N33" s="430">
        <v>891</v>
      </c>
      <c r="O33" s="430">
        <v>884</v>
      </c>
      <c r="P33" s="430">
        <v>888</v>
      </c>
      <c r="Q33" s="430">
        <v>899</v>
      </c>
      <c r="R33" s="430">
        <v>931</v>
      </c>
      <c r="S33" s="431">
        <v>935</v>
      </c>
      <c r="T33" s="430">
        <v>941</v>
      </c>
      <c r="U33" s="432">
        <v>917</v>
      </c>
      <c r="V33" s="432">
        <v>917</v>
      </c>
      <c r="W33" s="432">
        <v>916</v>
      </c>
      <c r="X33" s="432">
        <v>906</v>
      </c>
      <c r="Y33" s="432">
        <v>890</v>
      </c>
      <c r="Z33" s="445">
        <v>875</v>
      </c>
      <c r="AA33" s="432">
        <v>871</v>
      </c>
      <c r="AB33" s="699">
        <v>861</v>
      </c>
      <c r="AC33" s="699">
        <v>841</v>
      </c>
      <c r="AD33" s="700">
        <v>825</v>
      </c>
    </row>
    <row r="34" spans="1:30" s="332" customFormat="1" ht="13.5" customHeight="1">
      <c r="A34" s="602"/>
      <c r="B34" s="333" t="s">
        <v>8</v>
      </c>
      <c r="C34" s="434">
        <v>208</v>
      </c>
      <c r="D34" s="430">
        <v>209</v>
      </c>
      <c r="E34" s="430">
        <v>215</v>
      </c>
      <c r="F34" s="430">
        <v>226</v>
      </c>
      <c r="G34" s="430">
        <v>227</v>
      </c>
      <c r="H34" s="430">
        <v>235</v>
      </c>
      <c r="I34" s="430">
        <v>240</v>
      </c>
      <c r="J34" s="430">
        <v>249</v>
      </c>
      <c r="K34" s="430">
        <v>261</v>
      </c>
      <c r="L34" s="430">
        <v>269</v>
      </c>
      <c r="M34" s="430">
        <v>267</v>
      </c>
      <c r="N34" s="430">
        <v>261</v>
      </c>
      <c r="O34" s="430">
        <v>263</v>
      </c>
      <c r="P34" s="430">
        <v>280</v>
      </c>
      <c r="Q34" s="430">
        <v>288</v>
      </c>
      <c r="R34" s="430">
        <v>306</v>
      </c>
      <c r="S34" s="431">
        <v>317</v>
      </c>
      <c r="T34" s="430">
        <v>322</v>
      </c>
      <c r="U34" s="432">
        <v>313</v>
      </c>
      <c r="V34" s="432">
        <v>313</v>
      </c>
      <c r="W34" s="432">
        <v>320</v>
      </c>
      <c r="X34" s="432">
        <v>326</v>
      </c>
      <c r="Y34" s="432">
        <v>310</v>
      </c>
      <c r="Z34" s="445">
        <v>323</v>
      </c>
      <c r="AA34" s="432">
        <v>325</v>
      </c>
      <c r="AB34" s="699">
        <v>324</v>
      </c>
      <c r="AC34" s="699">
        <v>324</v>
      </c>
      <c r="AD34" s="700">
        <v>318</v>
      </c>
    </row>
    <row r="35" spans="1:30" s="332" customFormat="1" ht="13.5" customHeight="1">
      <c r="A35" s="602" t="s">
        <v>448</v>
      </c>
      <c r="B35" s="326" t="s">
        <v>428</v>
      </c>
      <c r="C35" s="430">
        <v>518</v>
      </c>
      <c r="D35" s="430">
        <v>502</v>
      </c>
      <c r="E35" s="430">
        <v>519</v>
      </c>
      <c r="F35" s="430">
        <v>526</v>
      </c>
      <c r="G35" s="430">
        <v>509</v>
      </c>
      <c r="H35" s="430">
        <v>489</v>
      </c>
      <c r="I35" s="430">
        <v>485</v>
      </c>
      <c r="J35" s="430">
        <v>475</v>
      </c>
      <c r="K35" s="430">
        <v>478</v>
      </c>
      <c r="L35" s="430">
        <v>471</v>
      </c>
      <c r="M35" s="430">
        <v>459</v>
      </c>
      <c r="N35" s="430">
        <v>466</v>
      </c>
      <c r="O35" s="430">
        <v>457</v>
      </c>
      <c r="P35" s="430">
        <v>431</v>
      </c>
      <c r="Q35" s="430">
        <v>440</v>
      </c>
      <c r="R35" s="430">
        <v>433</v>
      </c>
      <c r="S35" s="431">
        <v>436</v>
      </c>
      <c r="T35" s="430">
        <v>433</v>
      </c>
      <c r="U35" s="432">
        <v>419</v>
      </c>
      <c r="V35" s="432">
        <v>419</v>
      </c>
      <c r="W35" s="432">
        <v>395</v>
      </c>
      <c r="X35" s="432">
        <v>396</v>
      </c>
      <c r="Y35" s="432">
        <v>387</v>
      </c>
      <c r="Z35" s="445">
        <v>391</v>
      </c>
      <c r="AA35" s="432">
        <v>371</v>
      </c>
      <c r="AB35" s="699">
        <v>355</v>
      </c>
      <c r="AC35" s="699">
        <v>333</v>
      </c>
      <c r="AD35" s="700">
        <v>325</v>
      </c>
    </row>
    <row r="36" spans="1:30" s="332" customFormat="1" ht="13.5" customHeight="1">
      <c r="A36" s="602"/>
      <c r="B36" s="333" t="s">
        <v>8</v>
      </c>
      <c r="C36" s="434">
        <v>132</v>
      </c>
      <c r="D36" s="430">
        <v>131</v>
      </c>
      <c r="E36" s="430">
        <v>137</v>
      </c>
      <c r="F36" s="430">
        <v>132</v>
      </c>
      <c r="G36" s="430">
        <v>133</v>
      </c>
      <c r="H36" s="430">
        <v>136</v>
      </c>
      <c r="I36" s="430">
        <v>137</v>
      </c>
      <c r="J36" s="430">
        <v>142</v>
      </c>
      <c r="K36" s="430">
        <v>142</v>
      </c>
      <c r="L36" s="430">
        <v>145</v>
      </c>
      <c r="M36" s="430">
        <v>147</v>
      </c>
      <c r="N36" s="430">
        <v>149</v>
      </c>
      <c r="O36" s="430">
        <v>148</v>
      </c>
      <c r="P36" s="430">
        <v>149</v>
      </c>
      <c r="Q36" s="430">
        <v>150</v>
      </c>
      <c r="R36" s="430">
        <v>149</v>
      </c>
      <c r="S36" s="431">
        <v>151</v>
      </c>
      <c r="T36" s="430">
        <v>154</v>
      </c>
      <c r="U36" s="432">
        <v>150</v>
      </c>
      <c r="V36" s="432">
        <v>150</v>
      </c>
      <c r="W36" s="432">
        <v>146</v>
      </c>
      <c r="X36" s="432">
        <v>151</v>
      </c>
      <c r="Y36" s="432">
        <v>136</v>
      </c>
      <c r="Z36" s="445">
        <v>147</v>
      </c>
      <c r="AA36" s="432">
        <v>143</v>
      </c>
      <c r="AB36" s="699">
        <v>140</v>
      </c>
      <c r="AC36" s="699">
        <v>138</v>
      </c>
      <c r="AD36" s="700">
        <v>138</v>
      </c>
    </row>
    <row r="37" spans="1:30" s="332" customFormat="1" ht="13.5" customHeight="1">
      <c r="A37" s="602" t="s">
        <v>449</v>
      </c>
      <c r="B37" s="326" t="s">
        <v>428</v>
      </c>
      <c r="C37" s="430">
        <v>757</v>
      </c>
      <c r="D37" s="430">
        <v>747</v>
      </c>
      <c r="E37" s="430">
        <v>746</v>
      </c>
      <c r="F37" s="430">
        <v>729</v>
      </c>
      <c r="G37" s="430">
        <v>741</v>
      </c>
      <c r="H37" s="430">
        <v>725</v>
      </c>
      <c r="I37" s="430">
        <v>723</v>
      </c>
      <c r="J37" s="430">
        <v>747</v>
      </c>
      <c r="K37" s="430">
        <v>714</v>
      </c>
      <c r="L37" s="430">
        <v>692</v>
      </c>
      <c r="M37" s="430">
        <v>704</v>
      </c>
      <c r="N37" s="430">
        <v>696</v>
      </c>
      <c r="O37" s="430">
        <v>671</v>
      </c>
      <c r="P37" s="430">
        <v>632</v>
      </c>
      <c r="Q37" s="430">
        <v>620</v>
      </c>
      <c r="R37" s="430">
        <v>618</v>
      </c>
      <c r="S37" s="431">
        <v>618</v>
      </c>
      <c r="T37" s="430">
        <v>608</v>
      </c>
      <c r="U37" s="432">
        <v>571</v>
      </c>
      <c r="V37" s="432">
        <v>571</v>
      </c>
      <c r="W37" s="432">
        <v>567</v>
      </c>
      <c r="X37" s="432">
        <v>555</v>
      </c>
      <c r="Y37" s="432">
        <v>548</v>
      </c>
      <c r="Z37" s="445">
        <v>545</v>
      </c>
      <c r="AA37" s="432">
        <v>537</v>
      </c>
      <c r="AB37" s="699">
        <v>523</v>
      </c>
      <c r="AC37" s="699">
        <v>532</v>
      </c>
      <c r="AD37" s="700">
        <v>531</v>
      </c>
    </row>
    <row r="38" spans="1:30" s="332" customFormat="1" ht="13.5" customHeight="1">
      <c r="A38" s="602"/>
      <c r="B38" s="333" t="s">
        <v>8</v>
      </c>
      <c r="C38" s="434">
        <v>184</v>
      </c>
      <c r="D38" s="430">
        <v>183</v>
      </c>
      <c r="E38" s="430">
        <v>183</v>
      </c>
      <c r="F38" s="430">
        <v>185</v>
      </c>
      <c r="G38" s="430">
        <v>192</v>
      </c>
      <c r="H38" s="430">
        <v>194</v>
      </c>
      <c r="I38" s="430">
        <v>195</v>
      </c>
      <c r="J38" s="430">
        <v>201</v>
      </c>
      <c r="K38" s="430">
        <v>199</v>
      </c>
      <c r="L38" s="430">
        <v>198</v>
      </c>
      <c r="M38" s="430">
        <v>205</v>
      </c>
      <c r="N38" s="430">
        <v>204</v>
      </c>
      <c r="O38" s="430">
        <v>206</v>
      </c>
      <c r="P38" s="430">
        <v>204</v>
      </c>
      <c r="Q38" s="430">
        <v>201</v>
      </c>
      <c r="R38" s="430">
        <v>202</v>
      </c>
      <c r="S38" s="431">
        <v>206</v>
      </c>
      <c r="T38" s="430">
        <v>206</v>
      </c>
      <c r="U38" s="432">
        <v>190</v>
      </c>
      <c r="V38" s="432">
        <v>190</v>
      </c>
      <c r="W38" s="432">
        <v>203</v>
      </c>
      <c r="X38" s="432">
        <v>208</v>
      </c>
      <c r="Y38" s="432">
        <v>192</v>
      </c>
      <c r="Z38" s="445">
        <v>206</v>
      </c>
      <c r="AA38" s="432">
        <v>205</v>
      </c>
      <c r="AB38" s="699">
        <v>207</v>
      </c>
      <c r="AC38" s="699">
        <v>214</v>
      </c>
      <c r="AD38" s="700">
        <v>223</v>
      </c>
    </row>
    <row r="39" spans="1:30" s="332" customFormat="1" ht="13.5" customHeight="1">
      <c r="A39" s="602" t="s">
        <v>450</v>
      </c>
      <c r="B39" s="326" t="s">
        <v>428</v>
      </c>
      <c r="C39" s="430">
        <v>845</v>
      </c>
      <c r="D39" s="430">
        <v>855</v>
      </c>
      <c r="E39" s="430">
        <v>847</v>
      </c>
      <c r="F39" s="430">
        <v>827</v>
      </c>
      <c r="G39" s="430">
        <v>816</v>
      </c>
      <c r="H39" s="430">
        <v>825</v>
      </c>
      <c r="I39" s="430">
        <v>832</v>
      </c>
      <c r="J39" s="430">
        <v>823</v>
      </c>
      <c r="K39" s="430">
        <v>819</v>
      </c>
      <c r="L39" s="430">
        <v>806</v>
      </c>
      <c r="M39" s="430">
        <v>820</v>
      </c>
      <c r="N39" s="430">
        <v>803</v>
      </c>
      <c r="O39" s="430">
        <v>776</v>
      </c>
      <c r="P39" s="430">
        <v>721</v>
      </c>
      <c r="Q39" s="430">
        <v>703</v>
      </c>
      <c r="R39" s="430">
        <v>686</v>
      </c>
      <c r="S39" s="431">
        <v>684</v>
      </c>
      <c r="T39" s="430">
        <v>672</v>
      </c>
      <c r="U39" s="432">
        <v>652</v>
      </c>
      <c r="V39" s="432">
        <v>652</v>
      </c>
      <c r="W39" s="432">
        <v>621</v>
      </c>
      <c r="X39" s="432">
        <v>621</v>
      </c>
      <c r="Y39" s="432">
        <v>602</v>
      </c>
      <c r="Z39" s="445">
        <v>597</v>
      </c>
      <c r="AA39" s="432">
        <v>604</v>
      </c>
      <c r="AB39" s="699">
        <v>596</v>
      </c>
      <c r="AC39" s="699">
        <v>597</v>
      </c>
      <c r="AD39" s="700">
        <v>576</v>
      </c>
    </row>
    <row r="40" spans="1:30" s="332" customFormat="1" ht="13.5" customHeight="1">
      <c r="A40" s="602"/>
      <c r="B40" s="333" t="s">
        <v>8</v>
      </c>
      <c r="C40" s="434">
        <v>215</v>
      </c>
      <c r="D40" s="430">
        <v>220</v>
      </c>
      <c r="E40" s="430">
        <v>223</v>
      </c>
      <c r="F40" s="430">
        <v>227</v>
      </c>
      <c r="G40" s="430">
        <v>223</v>
      </c>
      <c r="H40" s="430">
        <v>234</v>
      </c>
      <c r="I40" s="430">
        <v>237</v>
      </c>
      <c r="J40" s="430">
        <v>236</v>
      </c>
      <c r="K40" s="430">
        <v>243</v>
      </c>
      <c r="L40" s="430">
        <v>240</v>
      </c>
      <c r="M40" s="430">
        <v>247</v>
      </c>
      <c r="N40" s="430">
        <v>252</v>
      </c>
      <c r="O40" s="430">
        <v>241</v>
      </c>
      <c r="P40" s="430">
        <v>247</v>
      </c>
      <c r="Q40" s="430">
        <v>239</v>
      </c>
      <c r="R40" s="430">
        <v>240</v>
      </c>
      <c r="S40" s="431">
        <v>241</v>
      </c>
      <c r="T40" s="430">
        <v>239</v>
      </c>
      <c r="U40" s="432">
        <v>242</v>
      </c>
      <c r="V40" s="432">
        <v>242</v>
      </c>
      <c r="W40" s="432">
        <v>241</v>
      </c>
      <c r="X40" s="432">
        <v>245</v>
      </c>
      <c r="Y40" s="432">
        <v>228</v>
      </c>
      <c r="Z40" s="445">
        <v>246</v>
      </c>
      <c r="AA40" s="432">
        <v>251</v>
      </c>
      <c r="AB40" s="699">
        <v>248</v>
      </c>
      <c r="AC40" s="699">
        <v>250</v>
      </c>
      <c r="AD40" s="700">
        <v>249</v>
      </c>
    </row>
    <row r="41" spans="1:30" s="332" customFormat="1" ht="13.5" customHeight="1">
      <c r="A41" s="602" t="s">
        <v>451</v>
      </c>
      <c r="B41" s="326" t="s">
        <v>428</v>
      </c>
      <c r="C41" s="430">
        <v>1085</v>
      </c>
      <c r="D41" s="430">
        <v>1092</v>
      </c>
      <c r="E41" s="430">
        <v>1097</v>
      </c>
      <c r="F41" s="430">
        <v>1072</v>
      </c>
      <c r="G41" s="430">
        <v>1069</v>
      </c>
      <c r="H41" s="430">
        <v>1067</v>
      </c>
      <c r="I41" s="430">
        <v>1069</v>
      </c>
      <c r="J41" s="430">
        <v>1059</v>
      </c>
      <c r="K41" s="430">
        <v>1070</v>
      </c>
      <c r="L41" s="430">
        <v>1026</v>
      </c>
      <c r="M41" s="430">
        <v>985</v>
      </c>
      <c r="N41" s="430">
        <v>992</v>
      </c>
      <c r="O41" s="430">
        <v>959</v>
      </c>
      <c r="P41" s="430">
        <v>890</v>
      </c>
      <c r="Q41" s="430">
        <v>861</v>
      </c>
      <c r="R41" s="430">
        <v>856</v>
      </c>
      <c r="S41" s="431">
        <v>855</v>
      </c>
      <c r="T41" s="430">
        <v>844</v>
      </c>
      <c r="U41" s="432">
        <v>800</v>
      </c>
      <c r="V41" s="432">
        <v>800</v>
      </c>
      <c r="W41" s="432">
        <v>778</v>
      </c>
      <c r="X41" s="432">
        <v>761</v>
      </c>
      <c r="Y41" s="432">
        <v>765</v>
      </c>
      <c r="Z41" s="445">
        <v>765</v>
      </c>
      <c r="AA41" s="432">
        <v>747</v>
      </c>
      <c r="AB41" s="699">
        <v>749</v>
      </c>
      <c r="AC41" s="699">
        <v>737</v>
      </c>
      <c r="AD41" s="700">
        <v>713</v>
      </c>
    </row>
    <row r="42" spans="1:30" s="332" customFormat="1" ht="13.5" customHeight="1">
      <c r="A42" s="602"/>
      <c r="B42" s="333" t="s">
        <v>8</v>
      </c>
      <c r="C42" s="434">
        <v>271</v>
      </c>
      <c r="D42" s="430">
        <v>273</v>
      </c>
      <c r="E42" s="430">
        <v>273</v>
      </c>
      <c r="F42" s="430">
        <v>271</v>
      </c>
      <c r="G42" s="430">
        <v>275</v>
      </c>
      <c r="H42" s="430">
        <v>279</v>
      </c>
      <c r="I42" s="430">
        <v>284</v>
      </c>
      <c r="J42" s="430">
        <v>292</v>
      </c>
      <c r="K42" s="430">
        <v>303</v>
      </c>
      <c r="L42" s="430">
        <v>296</v>
      </c>
      <c r="M42" s="430">
        <v>285</v>
      </c>
      <c r="N42" s="430">
        <v>288</v>
      </c>
      <c r="O42" s="430">
        <v>286</v>
      </c>
      <c r="P42" s="430">
        <v>294</v>
      </c>
      <c r="Q42" s="430">
        <v>289</v>
      </c>
      <c r="R42" s="430">
        <v>291</v>
      </c>
      <c r="S42" s="431">
        <v>293</v>
      </c>
      <c r="T42" s="430">
        <v>294</v>
      </c>
      <c r="U42" s="432">
        <v>286</v>
      </c>
      <c r="V42" s="432">
        <v>286</v>
      </c>
      <c r="W42" s="432">
        <v>291</v>
      </c>
      <c r="X42" s="432">
        <v>295</v>
      </c>
      <c r="Y42" s="432">
        <v>281</v>
      </c>
      <c r="Z42" s="445">
        <v>293</v>
      </c>
      <c r="AA42" s="432">
        <v>288</v>
      </c>
      <c r="AB42" s="699">
        <v>290</v>
      </c>
      <c r="AC42" s="699">
        <v>291</v>
      </c>
      <c r="AD42" s="700">
        <v>287</v>
      </c>
    </row>
    <row r="43" spans="1:30" s="332" customFormat="1" ht="13.5" customHeight="1">
      <c r="A43" s="602" t="s">
        <v>452</v>
      </c>
      <c r="B43" s="326" t="s">
        <v>428</v>
      </c>
      <c r="C43" s="430">
        <v>167</v>
      </c>
      <c r="D43" s="430">
        <v>158</v>
      </c>
      <c r="E43" s="430">
        <v>157</v>
      </c>
      <c r="F43" s="430">
        <v>157</v>
      </c>
      <c r="G43" s="430">
        <v>152</v>
      </c>
      <c r="H43" s="430">
        <v>154</v>
      </c>
      <c r="I43" s="430">
        <v>162</v>
      </c>
      <c r="J43" s="430">
        <v>158</v>
      </c>
      <c r="K43" s="430">
        <v>153</v>
      </c>
      <c r="L43" s="430">
        <v>154</v>
      </c>
      <c r="M43" s="430">
        <v>147</v>
      </c>
      <c r="N43" s="430">
        <v>152</v>
      </c>
      <c r="O43" s="430">
        <v>155</v>
      </c>
      <c r="P43" s="430">
        <v>145</v>
      </c>
      <c r="Q43" s="430">
        <v>148</v>
      </c>
      <c r="R43" s="430">
        <v>148</v>
      </c>
      <c r="S43" s="431">
        <v>149</v>
      </c>
      <c r="T43" s="430">
        <v>143</v>
      </c>
      <c r="U43" s="432">
        <v>138</v>
      </c>
      <c r="V43" s="432">
        <v>138</v>
      </c>
      <c r="W43" s="432">
        <v>134</v>
      </c>
      <c r="X43" s="432">
        <v>129</v>
      </c>
      <c r="Y43" s="432">
        <v>121</v>
      </c>
      <c r="Z43" s="445">
        <v>125</v>
      </c>
      <c r="AA43" s="432">
        <v>124</v>
      </c>
      <c r="AB43" s="699">
        <v>124</v>
      </c>
      <c r="AC43" s="699">
        <v>120</v>
      </c>
      <c r="AD43" s="700">
        <v>117</v>
      </c>
    </row>
    <row r="44" spans="1:30" s="332" customFormat="1" ht="13.5" customHeight="1">
      <c r="A44" s="602"/>
      <c r="B44" s="333" t="s">
        <v>8</v>
      </c>
      <c r="C44" s="434">
        <v>41</v>
      </c>
      <c r="D44" s="430">
        <v>42</v>
      </c>
      <c r="E44" s="430">
        <v>41</v>
      </c>
      <c r="F44" s="430">
        <v>41</v>
      </c>
      <c r="G44" s="430">
        <v>42</v>
      </c>
      <c r="H44" s="430">
        <v>43</v>
      </c>
      <c r="I44" s="430">
        <v>43</v>
      </c>
      <c r="J44" s="430">
        <v>43</v>
      </c>
      <c r="K44" s="430">
        <v>43</v>
      </c>
      <c r="L44" s="430">
        <v>46</v>
      </c>
      <c r="M44" s="430">
        <v>46</v>
      </c>
      <c r="N44" s="430">
        <v>49</v>
      </c>
      <c r="O44" s="430">
        <v>50</v>
      </c>
      <c r="P44" s="430">
        <v>52</v>
      </c>
      <c r="Q44" s="430">
        <v>52</v>
      </c>
      <c r="R44" s="430">
        <v>53</v>
      </c>
      <c r="S44" s="431">
        <v>53</v>
      </c>
      <c r="T44" s="430">
        <v>54</v>
      </c>
      <c r="U44" s="432">
        <v>51</v>
      </c>
      <c r="V44" s="432">
        <v>51</v>
      </c>
      <c r="W44" s="432">
        <v>53</v>
      </c>
      <c r="X44" s="432">
        <v>53</v>
      </c>
      <c r="Y44" s="432">
        <v>50</v>
      </c>
      <c r="Z44" s="445">
        <v>51</v>
      </c>
      <c r="AA44" s="432">
        <v>50</v>
      </c>
      <c r="AB44" s="699">
        <v>51</v>
      </c>
      <c r="AC44" s="699">
        <v>50</v>
      </c>
      <c r="AD44" s="700">
        <v>50</v>
      </c>
    </row>
    <row r="45" spans="1:30" s="313" customFormat="1" ht="13.5" customHeight="1">
      <c r="A45" s="603" t="s">
        <v>453</v>
      </c>
      <c r="B45" s="326" t="s">
        <v>428</v>
      </c>
      <c r="C45" s="430">
        <v>259</v>
      </c>
      <c r="D45" s="430">
        <v>265</v>
      </c>
      <c r="E45" s="430">
        <v>258</v>
      </c>
      <c r="F45" s="430">
        <v>266</v>
      </c>
      <c r="G45" s="430">
        <v>263</v>
      </c>
      <c r="H45" s="430">
        <v>239</v>
      </c>
      <c r="I45" s="430">
        <v>238</v>
      </c>
      <c r="J45" s="430">
        <v>252</v>
      </c>
      <c r="K45" s="430">
        <v>266</v>
      </c>
      <c r="L45" s="430">
        <v>277</v>
      </c>
      <c r="M45" s="430">
        <v>269</v>
      </c>
      <c r="N45" s="430">
        <v>271</v>
      </c>
      <c r="O45" s="430">
        <v>275</v>
      </c>
      <c r="P45" s="430">
        <v>262</v>
      </c>
      <c r="Q45" s="430">
        <v>270</v>
      </c>
      <c r="R45" s="430">
        <v>256</v>
      </c>
      <c r="S45" s="431">
        <v>241</v>
      </c>
      <c r="T45" s="430">
        <v>242</v>
      </c>
      <c r="U45" s="435">
        <v>241</v>
      </c>
      <c r="V45" s="435">
        <v>241</v>
      </c>
      <c r="W45" s="435">
        <v>236</v>
      </c>
      <c r="X45" s="435">
        <v>244</v>
      </c>
      <c r="Y45" s="435">
        <v>250</v>
      </c>
      <c r="Z45" s="445">
        <v>253</v>
      </c>
      <c r="AA45" s="435">
        <v>245</v>
      </c>
      <c r="AB45" s="701">
        <v>239</v>
      </c>
      <c r="AC45" s="701">
        <v>232</v>
      </c>
      <c r="AD45" s="702">
        <v>230</v>
      </c>
    </row>
    <row r="46" spans="1:30" s="313" customFormat="1" ht="13.5" customHeight="1">
      <c r="A46" s="603"/>
      <c r="B46" s="333" t="s">
        <v>8</v>
      </c>
      <c r="C46" s="434">
        <v>62</v>
      </c>
      <c r="D46" s="430">
        <v>62</v>
      </c>
      <c r="E46" s="430">
        <v>62</v>
      </c>
      <c r="F46" s="430">
        <v>62</v>
      </c>
      <c r="G46" s="430">
        <v>63</v>
      </c>
      <c r="H46" s="430">
        <v>62</v>
      </c>
      <c r="I46" s="430">
        <v>63</v>
      </c>
      <c r="J46" s="430">
        <v>70</v>
      </c>
      <c r="K46" s="430">
        <v>71</v>
      </c>
      <c r="L46" s="430">
        <v>74</v>
      </c>
      <c r="M46" s="430">
        <v>72</v>
      </c>
      <c r="N46" s="430">
        <v>74</v>
      </c>
      <c r="O46" s="430">
        <v>76</v>
      </c>
      <c r="P46" s="430">
        <v>81</v>
      </c>
      <c r="Q46" s="430">
        <v>81</v>
      </c>
      <c r="R46" s="430">
        <v>81</v>
      </c>
      <c r="S46" s="431">
        <v>76</v>
      </c>
      <c r="T46" s="430">
        <v>78</v>
      </c>
      <c r="U46" s="435">
        <v>80</v>
      </c>
      <c r="V46" s="435">
        <v>80</v>
      </c>
      <c r="W46" s="435">
        <v>79</v>
      </c>
      <c r="X46" s="435">
        <v>83</v>
      </c>
      <c r="Y46" s="435">
        <v>79</v>
      </c>
      <c r="Z46" s="445">
        <v>88</v>
      </c>
      <c r="AA46" s="435">
        <v>87</v>
      </c>
      <c r="AB46" s="701">
        <v>87</v>
      </c>
      <c r="AC46" s="701">
        <v>88</v>
      </c>
      <c r="AD46" s="702">
        <v>88</v>
      </c>
    </row>
    <row r="47" spans="1:30" s="313" customFormat="1" ht="13.5" customHeight="1">
      <c r="A47" s="603" t="s">
        <v>457</v>
      </c>
      <c r="B47" s="326" t="s">
        <v>428</v>
      </c>
      <c r="C47" s="430">
        <v>134</v>
      </c>
      <c r="D47" s="430">
        <v>137</v>
      </c>
      <c r="E47" s="430">
        <v>137</v>
      </c>
      <c r="F47" s="430">
        <v>147</v>
      </c>
      <c r="G47" s="430">
        <v>150</v>
      </c>
      <c r="H47" s="430">
        <v>150</v>
      </c>
      <c r="I47" s="430">
        <v>150</v>
      </c>
      <c r="J47" s="430">
        <v>151</v>
      </c>
      <c r="K47" s="430">
        <v>147</v>
      </c>
      <c r="L47" s="430">
        <v>149</v>
      </c>
      <c r="M47" s="430">
        <v>146</v>
      </c>
      <c r="N47" s="430">
        <v>138</v>
      </c>
      <c r="O47" s="430">
        <v>139</v>
      </c>
      <c r="P47" s="430">
        <v>130</v>
      </c>
      <c r="Q47" s="430">
        <v>126</v>
      </c>
      <c r="R47" s="430">
        <v>122</v>
      </c>
      <c r="S47" s="431">
        <v>119</v>
      </c>
      <c r="T47" s="430">
        <v>120</v>
      </c>
      <c r="U47" s="435">
        <v>116</v>
      </c>
      <c r="V47" s="435">
        <v>116</v>
      </c>
      <c r="W47" s="435">
        <v>111</v>
      </c>
      <c r="X47" s="435">
        <v>103</v>
      </c>
      <c r="Y47" s="435">
        <v>104</v>
      </c>
      <c r="Z47" s="445">
        <v>102</v>
      </c>
      <c r="AA47" s="435">
        <v>96</v>
      </c>
      <c r="AB47" s="701">
        <v>96</v>
      </c>
      <c r="AC47" s="701">
        <v>95</v>
      </c>
      <c r="AD47" s="702">
        <v>92</v>
      </c>
    </row>
    <row r="48" spans="1:30" s="313" customFormat="1" ht="13.5" customHeight="1">
      <c r="A48" s="614"/>
      <c r="B48" s="333" t="s">
        <v>8</v>
      </c>
      <c r="C48" s="434">
        <v>35</v>
      </c>
      <c r="D48" s="430">
        <v>35</v>
      </c>
      <c r="E48" s="430">
        <v>35</v>
      </c>
      <c r="F48" s="430">
        <v>35</v>
      </c>
      <c r="G48" s="430">
        <v>38</v>
      </c>
      <c r="H48" s="430">
        <v>38</v>
      </c>
      <c r="I48" s="430">
        <v>41</v>
      </c>
      <c r="J48" s="430">
        <v>39</v>
      </c>
      <c r="K48" s="430">
        <v>40</v>
      </c>
      <c r="L48" s="430">
        <v>43</v>
      </c>
      <c r="M48" s="430">
        <v>43</v>
      </c>
      <c r="N48" s="430">
        <v>42</v>
      </c>
      <c r="O48" s="430">
        <v>43</v>
      </c>
      <c r="P48" s="430">
        <v>43</v>
      </c>
      <c r="Q48" s="430">
        <v>41</v>
      </c>
      <c r="R48" s="430">
        <v>38</v>
      </c>
      <c r="S48" s="431">
        <v>38</v>
      </c>
      <c r="T48" s="430">
        <v>38</v>
      </c>
      <c r="U48" s="435">
        <v>37</v>
      </c>
      <c r="V48" s="435">
        <v>37</v>
      </c>
      <c r="W48" s="435">
        <v>38</v>
      </c>
      <c r="X48" s="435">
        <v>35</v>
      </c>
      <c r="Y48" s="435">
        <v>35</v>
      </c>
      <c r="Z48" s="445">
        <v>37</v>
      </c>
      <c r="AA48" s="435">
        <v>37</v>
      </c>
      <c r="AB48" s="701">
        <v>37</v>
      </c>
      <c r="AC48" s="701">
        <v>37</v>
      </c>
      <c r="AD48" s="702">
        <v>37</v>
      </c>
    </row>
    <row r="49" spans="1:30" s="436" customFormat="1" ht="13.5" customHeight="1">
      <c r="A49" s="602" t="s">
        <v>538</v>
      </c>
      <c r="B49" s="326" t="s">
        <v>428</v>
      </c>
      <c r="C49" s="430">
        <v>922</v>
      </c>
      <c r="D49" s="430">
        <v>943</v>
      </c>
      <c r="E49" s="430">
        <v>928</v>
      </c>
      <c r="F49" s="430">
        <v>948</v>
      </c>
      <c r="G49" s="430">
        <v>972</v>
      </c>
      <c r="H49" s="430">
        <v>955</v>
      </c>
      <c r="I49" s="430">
        <v>902</v>
      </c>
      <c r="J49" s="430">
        <v>905</v>
      </c>
      <c r="K49" s="430">
        <v>880</v>
      </c>
      <c r="L49" s="430">
        <v>875</v>
      </c>
      <c r="M49" s="430">
        <v>834</v>
      </c>
      <c r="N49" s="430">
        <v>837</v>
      </c>
      <c r="O49" s="430">
        <v>804</v>
      </c>
      <c r="P49" s="430">
        <v>758</v>
      </c>
      <c r="Q49" s="430">
        <v>717</v>
      </c>
      <c r="R49" s="430">
        <v>708</v>
      </c>
      <c r="S49" s="431">
        <v>697</v>
      </c>
      <c r="T49" s="430">
        <v>676</v>
      </c>
      <c r="U49" s="432">
        <v>644</v>
      </c>
      <c r="V49" s="432">
        <v>644</v>
      </c>
      <c r="W49" s="432">
        <v>621</v>
      </c>
      <c r="X49" s="432">
        <v>618</v>
      </c>
      <c r="Y49" s="432">
        <v>630</v>
      </c>
      <c r="Z49" s="445">
        <v>634</v>
      </c>
      <c r="AA49" s="432">
        <v>617</v>
      </c>
      <c r="AB49" s="699">
        <v>614</v>
      </c>
      <c r="AC49" s="699">
        <v>606</v>
      </c>
      <c r="AD49" s="700">
        <v>579</v>
      </c>
    </row>
    <row r="50" spans="1:30" s="436" customFormat="1" ht="13.5" customHeight="1">
      <c r="A50" s="609"/>
      <c r="B50" s="437" t="s">
        <v>8</v>
      </c>
      <c r="C50" s="434">
        <v>232</v>
      </c>
      <c r="D50" s="430">
        <v>236</v>
      </c>
      <c r="E50" s="430">
        <v>234</v>
      </c>
      <c r="F50" s="430">
        <v>234</v>
      </c>
      <c r="G50" s="430">
        <v>238</v>
      </c>
      <c r="H50" s="430">
        <v>242</v>
      </c>
      <c r="I50" s="430">
        <v>239</v>
      </c>
      <c r="J50" s="430">
        <v>241</v>
      </c>
      <c r="K50" s="430">
        <v>240</v>
      </c>
      <c r="L50" s="430">
        <v>242</v>
      </c>
      <c r="M50" s="430">
        <v>238</v>
      </c>
      <c r="N50" s="430">
        <v>240</v>
      </c>
      <c r="O50" s="430">
        <v>234</v>
      </c>
      <c r="P50" s="430">
        <v>237</v>
      </c>
      <c r="Q50" s="430">
        <v>234</v>
      </c>
      <c r="R50" s="430">
        <v>234</v>
      </c>
      <c r="S50" s="431">
        <v>235</v>
      </c>
      <c r="T50" s="430">
        <v>235</v>
      </c>
      <c r="U50" s="432">
        <v>232</v>
      </c>
      <c r="V50" s="432">
        <v>232</v>
      </c>
      <c r="W50" s="432">
        <v>231</v>
      </c>
      <c r="X50" s="432">
        <v>236</v>
      </c>
      <c r="Y50" s="432">
        <v>226</v>
      </c>
      <c r="Z50" s="445">
        <v>245</v>
      </c>
      <c r="AA50" s="432">
        <v>241</v>
      </c>
      <c r="AB50" s="699">
        <v>244</v>
      </c>
      <c r="AC50" s="699">
        <v>247</v>
      </c>
      <c r="AD50" s="700">
        <v>243</v>
      </c>
    </row>
    <row r="51" spans="1:30" s="436" customFormat="1" ht="13.5" customHeight="1">
      <c r="A51" s="609" t="s">
        <v>539</v>
      </c>
      <c r="B51" s="560" t="s">
        <v>540</v>
      </c>
      <c r="C51" s="438"/>
      <c r="D51" s="438"/>
      <c r="E51" s="438"/>
      <c r="F51" s="438"/>
      <c r="G51" s="438"/>
      <c r="H51" s="438"/>
      <c r="I51" s="438"/>
      <c r="J51" s="438"/>
      <c r="K51" s="438"/>
      <c r="L51" s="438"/>
      <c r="M51" s="438"/>
      <c r="N51" s="438"/>
      <c r="O51" s="438"/>
      <c r="P51" s="434"/>
      <c r="Q51" s="430"/>
      <c r="R51" s="430"/>
      <c r="S51" s="431"/>
      <c r="T51" s="430"/>
      <c r="U51" s="432">
        <v>839</v>
      </c>
      <c r="V51" s="432">
        <v>839</v>
      </c>
      <c r="W51" s="432">
        <v>523</v>
      </c>
      <c r="X51" s="432">
        <v>574</v>
      </c>
      <c r="Y51" s="432">
        <v>565</v>
      </c>
      <c r="Z51" s="445">
        <v>563</v>
      </c>
      <c r="AA51" s="432">
        <v>547</v>
      </c>
      <c r="AB51" s="699">
        <v>536</v>
      </c>
      <c r="AC51" s="699">
        <v>546</v>
      </c>
      <c r="AD51" s="700">
        <v>533</v>
      </c>
    </row>
    <row r="52" spans="1:30" s="436" customFormat="1" ht="13.5" customHeight="1" thickBot="1">
      <c r="A52" s="610"/>
      <c r="B52" s="439" t="s">
        <v>8</v>
      </c>
      <c r="C52" s="440"/>
      <c r="D52" s="440"/>
      <c r="E52" s="440"/>
      <c r="F52" s="440"/>
      <c r="G52" s="440"/>
      <c r="H52" s="440"/>
      <c r="I52" s="440"/>
      <c r="J52" s="440"/>
      <c r="K52" s="440"/>
      <c r="L52" s="440"/>
      <c r="M52" s="440"/>
      <c r="N52" s="440"/>
      <c r="O52" s="440"/>
      <c r="P52" s="441"/>
      <c r="Q52" s="442"/>
      <c r="R52" s="442"/>
      <c r="S52" s="443"/>
      <c r="T52" s="442"/>
      <c r="U52" s="444">
        <v>219</v>
      </c>
      <c r="V52" s="444">
        <v>219</v>
      </c>
      <c r="W52" s="444">
        <v>179</v>
      </c>
      <c r="X52" s="444">
        <v>204</v>
      </c>
      <c r="Y52" s="444">
        <v>193</v>
      </c>
      <c r="Z52" s="515">
        <v>202</v>
      </c>
      <c r="AA52" s="444">
        <v>200</v>
      </c>
      <c r="AB52" s="703">
        <v>200</v>
      </c>
      <c r="AC52" s="703">
        <v>204</v>
      </c>
      <c r="AD52" s="704">
        <v>203</v>
      </c>
    </row>
    <row r="53" spans="1:30" ht="13.5" customHeight="1" thickTop="1">
      <c r="A53" s="611" t="s">
        <v>458</v>
      </c>
      <c r="B53" s="346" t="s">
        <v>428</v>
      </c>
      <c r="C53" s="430">
        <f t="shared" ref="C53:O53" si="0">SUM(C5,C7,C9,C11,C13,C15,C17,C19,C21,C23,C25,C27,C29,C31,C33,C35,C37,C39,C41,C43,C45,C47,C49)</f>
        <v>24319</v>
      </c>
      <c r="D53" s="430">
        <f t="shared" si="0"/>
        <v>24166</v>
      </c>
      <c r="E53" s="430">
        <f t="shared" si="0"/>
        <v>24254</v>
      </c>
      <c r="F53" s="430">
        <f t="shared" si="0"/>
        <v>23882</v>
      </c>
      <c r="G53" s="430">
        <f t="shared" si="0"/>
        <v>23961</v>
      </c>
      <c r="H53" s="430">
        <f t="shared" si="0"/>
        <v>23621</v>
      </c>
      <c r="I53" s="430">
        <f t="shared" si="0"/>
        <v>23688</v>
      </c>
      <c r="J53" s="430">
        <f t="shared" si="0"/>
        <v>23699</v>
      </c>
      <c r="K53" s="430">
        <f t="shared" si="0"/>
        <v>23571</v>
      </c>
      <c r="L53" s="430">
        <f t="shared" si="0"/>
        <v>23290</v>
      </c>
      <c r="M53" s="430">
        <f t="shared" si="0"/>
        <v>23077</v>
      </c>
      <c r="N53" s="430">
        <f t="shared" si="0"/>
        <v>23016</v>
      </c>
      <c r="O53" s="430">
        <f t="shared" si="0"/>
        <v>22715</v>
      </c>
      <c r="P53" s="430">
        <v>22050</v>
      </c>
      <c r="Q53" s="430">
        <v>21925</v>
      </c>
      <c r="R53" s="430">
        <v>21840</v>
      </c>
      <c r="S53" s="430">
        <v>21697</v>
      </c>
      <c r="T53" s="430">
        <v>21472</v>
      </c>
      <c r="U53" s="445">
        <v>21903</v>
      </c>
      <c r="V53" s="445">
        <v>21903</v>
      </c>
      <c r="W53" s="445">
        <v>20982</v>
      </c>
      <c r="X53" s="445">
        <v>20745</v>
      </c>
      <c r="Y53" s="445">
        <v>20591</v>
      </c>
      <c r="Z53" s="516">
        <v>20422</v>
      </c>
      <c r="AA53" s="516">
        <v>20023</v>
      </c>
      <c r="AB53" s="705">
        <v>19806</v>
      </c>
      <c r="AC53" s="705">
        <v>19495</v>
      </c>
      <c r="AD53" s="706">
        <v>19025</v>
      </c>
    </row>
    <row r="54" spans="1:30" ht="13.5" customHeight="1">
      <c r="A54" s="612"/>
      <c r="B54" s="333" t="s">
        <v>8</v>
      </c>
      <c r="C54" s="430">
        <f t="shared" ref="C54:O54" si="1">SUM(C6,C8,C10,C12,C14,C16,C18,C20,C22,C24,C26,C28,C30,C32,C34,C36,C38,C40,C42,C44,C46,C48,C50)</f>
        <v>5894</v>
      </c>
      <c r="D54" s="430">
        <f t="shared" si="1"/>
        <v>5960</v>
      </c>
      <c r="E54" s="430">
        <f t="shared" si="1"/>
        <v>5998</v>
      </c>
      <c r="F54" s="430">
        <f t="shared" si="1"/>
        <v>5932</v>
      </c>
      <c r="G54" s="430">
        <f t="shared" si="1"/>
        <v>6028</v>
      </c>
      <c r="H54" s="430">
        <f t="shared" si="1"/>
        <v>6130</v>
      </c>
      <c r="I54" s="430">
        <f t="shared" si="1"/>
        <v>6306</v>
      </c>
      <c r="J54" s="430">
        <f t="shared" si="1"/>
        <v>6416</v>
      </c>
      <c r="K54" s="430">
        <f t="shared" si="1"/>
        <v>6519</v>
      </c>
      <c r="L54" s="430">
        <f t="shared" si="1"/>
        <v>6580</v>
      </c>
      <c r="M54" s="430">
        <f t="shared" si="1"/>
        <v>6629</v>
      </c>
      <c r="N54" s="430">
        <f t="shared" si="1"/>
        <v>6707</v>
      </c>
      <c r="O54" s="430">
        <f t="shared" si="1"/>
        <v>6709</v>
      </c>
      <c r="P54" s="430">
        <v>7042</v>
      </c>
      <c r="Q54" s="430">
        <v>7089</v>
      </c>
      <c r="R54" s="430">
        <v>7176</v>
      </c>
      <c r="S54" s="430">
        <v>7216</v>
      </c>
      <c r="T54" s="430">
        <v>7251</v>
      </c>
      <c r="U54" s="445">
        <v>7445</v>
      </c>
      <c r="V54" s="445">
        <v>7445</v>
      </c>
      <c r="W54" s="445">
        <v>7468</v>
      </c>
      <c r="X54" s="445">
        <v>7629</v>
      </c>
      <c r="Y54" s="445">
        <v>7082</v>
      </c>
      <c r="Z54" s="445">
        <v>7616</v>
      </c>
      <c r="AA54" s="445">
        <v>7591</v>
      </c>
      <c r="AB54" s="707">
        <v>7598</v>
      </c>
      <c r="AC54" s="707">
        <v>7618</v>
      </c>
      <c r="AD54" s="708">
        <v>7579</v>
      </c>
    </row>
    <row r="55" spans="1:30" ht="13.5" customHeight="1">
      <c r="A55" s="612" t="s">
        <v>541</v>
      </c>
      <c r="B55" s="326" t="s">
        <v>428</v>
      </c>
      <c r="C55" s="430">
        <v>32147</v>
      </c>
      <c r="D55" s="430">
        <v>32614</v>
      </c>
      <c r="E55" s="430">
        <v>33485</v>
      </c>
      <c r="F55" s="430">
        <v>33773</v>
      </c>
      <c r="G55" s="430">
        <v>34242</v>
      </c>
      <c r="H55" s="430">
        <v>34911</v>
      </c>
      <c r="I55" s="430">
        <v>35703</v>
      </c>
      <c r="J55" s="430">
        <v>36208</v>
      </c>
      <c r="K55" s="430">
        <v>36695</v>
      </c>
      <c r="L55" s="430">
        <v>37029</v>
      </c>
      <c r="M55" s="430">
        <v>37346</v>
      </c>
      <c r="N55" s="430">
        <v>37555</v>
      </c>
      <c r="O55" s="430">
        <v>37872</v>
      </c>
      <c r="P55" s="430">
        <v>39093</v>
      </c>
      <c r="Q55" s="430">
        <v>39495</v>
      </c>
      <c r="R55" s="430">
        <v>39959</v>
      </c>
      <c r="S55" s="430">
        <v>40409</v>
      </c>
      <c r="T55" s="430">
        <v>40894</v>
      </c>
      <c r="U55" s="445">
        <v>41056</v>
      </c>
      <c r="V55" s="445">
        <v>41103</v>
      </c>
      <c r="W55" s="445">
        <v>41216</v>
      </c>
      <c r="X55" s="445">
        <v>41432</v>
      </c>
      <c r="Y55" s="445">
        <v>41409</v>
      </c>
      <c r="Z55" s="445">
        <v>40801</v>
      </c>
      <c r="AA55" s="445">
        <v>40755</v>
      </c>
      <c r="AB55" s="445">
        <v>40969</v>
      </c>
      <c r="AC55" s="445">
        <v>41053</v>
      </c>
      <c r="AD55" s="526">
        <v>41046</v>
      </c>
    </row>
    <row r="56" spans="1:30" ht="13.5" customHeight="1">
      <c r="A56" s="612"/>
      <c r="B56" s="333" t="s">
        <v>8</v>
      </c>
      <c r="C56" s="430">
        <v>8520</v>
      </c>
      <c r="D56" s="430">
        <v>8703</v>
      </c>
      <c r="E56" s="430">
        <v>9044</v>
      </c>
      <c r="F56" s="430">
        <v>9209</v>
      </c>
      <c r="G56" s="430">
        <v>9526</v>
      </c>
      <c r="H56" s="430">
        <v>9945</v>
      </c>
      <c r="I56" s="446">
        <v>10344</v>
      </c>
      <c r="J56" s="446">
        <v>10677</v>
      </c>
      <c r="K56" s="446">
        <v>11069</v>
      </c>
      <c r="L56" s="446">
        <v>11370</v>
      </c>
      <c r="M56" s="446">
        <v>11642</v>
      </c>
      <c r="N56" s="446">
        <v>11817</v>
      </c>
      <c r="O56" s="446">
        <v>12080</v>
      </c>
      <c r="P56" s="446">
        <v>13320</v>
      </c>
      <c r="Q56" s="446">
        <v>13622</v>
      </c>
      <c r="R56" s="446">
        <v>13950</v>
      </c>
      <c r="S56" s="446">
        <v>14300</v>
      </c>
      <c r="T56" s="446">
        <v>14630</v>
      </c>
      <c r="U56" s="445">
        <v>14914</v>
      </c>
      <c r="V56" s="445">
        <v>15200</v>
      </c>
      <c r="W56" s="445">
        <v>15492</v>
      </c>
      <c r="X56" s="445">
        <v>15837</v>
      </c>
      <c r="Y56" s="445">
        <v>16097</v>
      </c>
      <c r="Z56" s="517">
        <v>16319</v>
      </c>
      <c r="AA56" s="445">
        <v>16620</v>
      </c>
      <c r="AB56" s="445">
        <v>16861</v>
      </c>
      <c r="AC56" s="445">
        <v>17171</v>
      </c>
      <c r="AD56" s="526">
        <v>17488</v>
      </c>
    </row>
    <row r="57" spans="1:30" ht="13.5" customHeight="1">
      <c r="A57" s="613" t="s">
        <v>542</v>
      </c>
      <c r="B57" s="613"/>
      <c r="C57" s="447">
        <f t="shared" ref="C57:O57" si="2">C53/C55*100</f>
        <v>75.649360749059014</v>
      </c>
      <c r="D57" s="447">
        <f t="shared" si="2"/>
        <v>74.09701355246213</v>
      </c>
      <c r="E57" s="447">
        <f t="shared" si="2"/>
        <v>72.432432432432435</v>
      </c>
      <c r="F57" s="447">
        <f t="shared" si="2"/>
        <v>70.713291682705119</v>
      </c>
      <c r="G57" s="447">
        <f t="shared" si="2"/>
        <v>69.975468722621343</v>
      </c>
      <c r="H57" s="447">
        <f t="shared" si="2"/>
        <v>67.660622726361325</v>
      </c>
      <c r="I57" s="447">
        <f t="shared" si="2"/>
        <v>66.347365767582559</v>
      </c>
      <c r="J57" s="447">
        <f t="shared" si="2"/>
        <v>65.452386212991613</v>
      </c>
      <c r="K57" s="447">
        <f t="shared" si="2"/>
        <v>64.234909388200023</v>
      </c>
      <c r="L57" s="447">
        <f t="shared" si="2"/>
        <v>62.89664857274029</v>
      </c>
      <c r="M57" s="447">
        <f t="shared" si="2"/>
        <v>61.792427569217587</v>
      </c>
      <c r="N57" s="447">
        <f t="shared" si="2"/>
        <v>61.286113699906807</v>
      </c>
      <c r="O57" s="447">
        <f t="shared" si="2"/>
        <v>59.978348119983103</v>
      </c>
      <c r="P57" s="447">
        <v>56.403959788197376</v>
      </c>
      <c r="Q57" s="447">
        <v>55.513356121027982</v>
      </c>
      <c r="R57" s="447">
        <v>54.656022422983561</v>
      </c>
      <c r="S57" s="447">
        <v>53.693484124823676</v>
      </c>
      <c r="T57" s="447">
        <v>52.506480168239847</v>
      </c>
      <c r="U57" s="448">
        <v>53.349084177708491</v>
      </c>
      <c r="V57" s="448">
        <v>53.288081161958978</v>
      </c>
      <c r="W57" s="448">
        <v>50.907414596273291</v>
      </c>
      <c r="X57" s="448">
        <v>50.069994207375942</v>
      </c>
      <c r="Y57" s="448">
        <v>49.725904996498301</v>
      </c>
      <c r="Z57" s="448">
        <v>50.1</v>
      </c>
      <c r="AA57" s="448">
        <v>49.1</v>
      </c>
      <c r="AB57" s="448">
        <v>48.3</v>
      </c>
      <c r="AC57" s="448">
        <v>47.5</v>
      </c>
      <c r="AD57" s="449">
        <v>46.4</v>
      </c>
    </row>
    <row r="58" spans="1:30" ht="13.5" customHeight="1">
      <c r="A58" s="612" t="s">
        <v>543</v>
      </c>
      <c r="B58" s="326" t="s">
        <v>428</v>
      </c>
      <c r="C58" s="450">
        <v>7828</v>
      </c>
      <c r="D58" s="451">
        <v>8448</v>
      </c>
      <c r="E58" s="451">
        <v>9231</v>
      </c>
      <c r="F58" s="451">
        <v>9891</v>
      </c>
      <c r="G58" s="451">
        <v>10281</v>
      </c>
      <c r="H58" s="451">
        <v>11290</v>
      </c>
      <c r="I58" s="451">
        <v>12015</v>
      </c>
      <c r="J58" s="451">
        <v>12509</v>
      </c>
      <c r="K58" s="451">
        <v>13124</v>
      </c>
      <c r="L58" s="451">
        <v>13739</v>
      </c>
      <c r="M58" s="451">
        <v>14269</v>
      </c>
      <c r="N58" s="451">
        <v>14539</v>
      </c>
      <c r="O58" s="451">
        <v>15157</v>
      </c>
      <c r="P58" s="430">
        <v>17043</v>
      </c>
      <c r="Q58" s="430">
        <v>17570</v>
      </c>
      <c r="R58" s="430">
        <v>18119</v>
      </c>
      <c r="S58" s="430">
        <v>18712</v>
      </c>
      <c r="T58" s="430">
        <v>19422</v>
      </c>
      <c r="U58" s="445">
        <v>19153</v>
      </c>
      <c r="V58" s="445">
        <v>19200</v>
      </c>
      <c r="W58" s="445">
        <v>20234</v>
      </c>
      <c r="X58" s="445">
        <v>20687</v>
      </c>
      <c r="Y58" s="445">
        <v>20818</v>
      </c>
      <c r="Z58" s="445">
        <v>21025</v>
      </c>
      <c r="AA58" s="445">
        <v>21462</v>
      </c>
      <c r="AB58" s="445">
        <v>21843</v>
      </c>
      <c r="AC58" s="445">
        <v>22258</v>
      </c>
      <c r="AD58" s="526">
        <v>22813</v>
      </c>
    </row>
    <row r="59" spans="1:30" ht="13.5" customHeight="1">
      <c r="A59" s="612"/>
      <c r="B59" s="333" t="s">
        <v>8</v>
      </c>
      <c r="C59" s="452">
        <f t="shared" ref="C59:M59" si="3">C56-C54</f>
        <v>2626</v>
      </c>
      <c r="D59" s="452">
        <f t="shared" si="3"/>
        <v>2743</v>
      </c>
      <c r="E59" s="452">
        <f t="shared" si="3"/>
        <v>3046</v>
      </c>
      <c r="F59" s="452">
        <f t="shared" si="3"/>
        <v>3277</v>
      </c>
      <c r="G59" s="452">
        <f t="shared" si="3"/>
        <v>3498</v>
      </c>
      <c r="H59" s="452">
        <f t="shared" si="3"/>
        <v>3815</v>
      </c>
      <c r="I59" s="452">
        <f t="shared" si="3"/>
        <v>4038</v>
      </c>
      <c r="J59" s="452">
        <f t="shared" si="3"/>
        <v>4261</v>
      </c>
      <c r="K59" s="452">
        <f t="shared" si="3"/>
        <v>4550</v>
      </c>
      <c r="L59" s="452">
        <f t="shared" si="3"/>
        <v>4790</v>
      </c>
      <c r="M59" s="452">
        <f t="shared" si="3"/>
        <v>5013</v>
      </c>
      <c r="N59" s="452">
        <v>5110</v>
      </c>
      <c r="O59" s="452">
        <v>5371</v>
      </c>
      <c r="P59" s="452">
        <v>6278</v>
      </c>
      <c r="Q59" s="452">
        <v>6533</v>
      </c>
      <c r="R59" s="452">
        <v>6774</v>
      </c>
      <c r="S59" s="452">
        <v>7084</v>
      </c>
      <c r="T59" s="452">
        <v>7379</v>
      </c>
      <c r="U59" s="453">
        <v>7469</v>
      </c>
      <c r="V59" s="453">
        <v>7755</v>
      </c>
      <c r="W59" s="453">
        <v>8024</v>
      </c>
      <c r="X59" s="453">
        <v>8208</v>
      </c>
      <c r="Y59" s="453">
        <v>9015</v>
      </c>
      <c r="Z59" s="453">
        <v>8703</v>
      </c>
      <c r="AA59" s="453">
        <v>9030</v>
      </c>
      <c r="AB59" s="453">
        <v>9263</v>
      </c>
      <c r="AC59" s="453">
        <v>9553</v>
      </c>
      <c r="AD59" s="527">
        <v>9909</v>
      </c>
    </row>
    <row r="60" spans="1:30" ht="13.5" customHeight="1">
      <c r="A60" s="355"/>
      <c r="L60" s="454"/>
      <c r="Q60" s="454"/>
      <c r="R60" s="454"/>
      <c r="S60" s="455"/>
      <c r="T60" s="455"/>
      <c r="U60" s="319"/>
      <c r="V60" s="319"/>
      <c r="W60" s="319"/>
      <c r="X60" s="319"/>
      <c r="Y60" s="456"/>
      <c r="Z60" s="455"/>
      <c r="AA60" s="319"/>
      <c r="AB60" s="319"/>
      <c r="AC60" s="319"/>
      <c r="AD60" s="319"/>
    </row>
    <row r="61" spans="1:30" ht="15" customHeight="1">
      <c r="A61" s="457"/>
    </row>
    <row r="62" spans="1:30" ht="15" customHeight="1">
      <c r="A62" s="458"/>
    </row>
    <row r="63" spans="1:30" ht="15" customHeight="1">
      <c r="A63" s="457"/>
    </row>
    <row r="64" spans="1:30" ht="15" customHeight="1" thickBot="1">
      <c r="A64" s="459"/>
    </row>
  </sheetData>
  <mergeCells count="30">
    <mergeCell ref="A2:AD2"/>
    <mergeCell ref="A4:B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B57"/>
    <mergeCell ref="A58:A59"/>
  </mergeCells>
  <phoneticPr fontId="4"/>
  <printOptions horizontalCentered="1" verticalCentered="1"/>
  <pageMargins left="0.19685039370078741" right="0.19685039370078741" top="0.19685039370078741" bottom="0.19685039370078741" header="0" footer="0"/>
  <pageSetup paperSize="9" orientation="portrait" verticalDpi="4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1"/>
  <sheetViews>
    <sheetView showGridLines="0" view="pageBreakPreview" zoomScaleSheetLayoutView="100" workbookViewId="0">
      <selection activeCell="R33" sqref="R33"/>
    </sheetView>
  </sheetViews>
  <sheetFormatPr defaultColWidth="10" defaultRowHeight="12"/>
  <cols>
    <col min="1" max="1" width="10" style="360"/>
    <col min="2" max="2" width="9.625" style="360" customWidth="1"/>
    <col min="3" max="15" width="6.375" style="360" customWidth="1"/>
    <col min="16" max="16384" width="10" style="360"/>
  </cols>
  <sheetData>
    <row r="1" spans="2:19" ht="15.75" customHeight="1"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</row>
    <row r="2" spans="2:19" ht="17.25">
      <c r="B2" s="620" t="s">
        <v>461</v>
      </c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</row>
    <row r="3" spans="2:19" ht="12" customHeight="1">
      <c r="B3" s="361"/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</row>
    <row r="4" spans="2:19" ht="17.25" customHeight="1">
      <c r="B4" s="361"/>
      <c r="C4" s="520"/>
      <c r="D4" s="520"/>
      <c r="E4" s="520"/>
      <c r="F4" s="520"/>
      <c r="G4" s="520"/>
      <c r="H4" s="520"/>
      <c r="I4" s="520"/>
      <c r="J4" s="520"/>
      <c r="K4" s="520"/>
      <c r="L4" s="521"/>
      <c r="M4" s="520"/>
      <c r="N4" s="520"/>
      <c r="O4" s="522" t="s">
        <v>547</v>
      </c>
    </row>
    <row r="5" spans="2:19" ht="33" customHeight="1">
      <c r="B5" s="237" t="s">
        <v>249</v>
      </c>
      <c r="C5" s="621" t="s">
        <v>462</v>
      </c>
      <c r="D5" s="622"/>
      <c r="E5" s="623"/>
      <c r="F5" s="621" t="s">
        <v>463</v>
      </c>
      <c r="G5" s="622"/>
      <c r="H5" s="622"/>
      <c r="I5" s="622"/>
      <c r="J5" s="622"/>
      <c r="K5" s="622"/>
      <c r="L5" s="622"/>
      <c r="M5" s="622"/>
      <c r="N5" s="623"/>
      <c r="O5" s="624" t="s">
        <v>464</v>
      </c>
    </row>
    <row r="6" spans="2:19" ht="21" customHeight="1">
      <c r="B6" s="362"/>
      <c r="C6" s="627" t="s">
        <v>465</v>
      </c>
      <c r="D6" s="627" t="s">
        <v>466</v>
      </c>
      <c r="E6" s="627" t="s">
        <v>467</v>
      </c>
      <c r="F6" s="629" t="s">
        <v>468</v>
      </c>
      <c r="G6" s="630"/>
      <c r="H6" s="630"/>
      <c r="I6" s="631"/>
      <c r="J6" s="629" t="s">
        <v>469</v>
      </c>
      <c r="K6" s="630"/>
      <c r="L6" s="630"/>
      <c r="M6" s="631"/>
      <c r="N6" s="627" t="s">
        <v>470</v>
      </c>
      <c r="O6" s="625"/>
      <c r="P6" s="363"/>
      <c r="Q6" s="363"/>
      <c r="R6" s="363"/>
      <c r="S6" s="363"/>
    </row>
    <row r="7" spans="2:19" ht="69.75" customHeight="1">
      <c r="B7" s="263" t="s">
        <v>546</v>
      </c>
      <c r="C7" s="628"/>
      <c r="D7" s="628"/>
      <c r="E7" s="628"/>
      <c r="F7" s="523" t="s">
        <v>634</v>
      </c>
      <c r="G7" s="557" t="s">
        <v>635</v>
      </c>
      <c r="H7" s="524" t="s">
        <v>471</v>
      </c>
      <c r="I7" s="525" t="s">
        <v>458</v>
      </c>
      <c r="J7" s="523" t="s">
        <v>636</v>
      </c>
      <c r="K7" s="524" t="s">
        <v>635</v>
      </c>
      <c r="L7" s="524" t="s">
        <v>471</v>
      </c>
      <c r="M7" s="525" t="s">
        <v>458</v>
      </c>
      <c r="N7" s="628"/>
      <c r="O7" s="626"/>
    </row>
    <row r="8" spans="2:19" ht="21" hidden="1" customHeight="1">
      <c r="B8" s="364" t="s">
        <v>472</v>
      </c>
      <c r="C8" s="160">
        <v>445</v>
      </c>
      <c r="D8" s="543">
        <v>153</v>
      </c>
      <c r="E8" s="543">
        <v>292</v>
      </c>
      <c r="F8" s="365">
        <v>455</v>
      </c>
      <c r="G8" s="558">
        <v>1218</v>
      </c>
      <c r="H8" s="543">
        <v>0</v>
      </c>
      <c r="I8" s="543">
        <v>1673</v>
      </c>
      <c r="J8" s="365">
        <v>459</v>
      </c>
      <c r="K8" s="365">
        <v>729</v>
      </c>
      <c r="L8" s="543">
        <v>179</v>
      </c>
      <c r="M8" s="543">
        <v>1367</v>
      </c>
      <c r="N8" s="543">
        <v>306</v>
      </c>
      <c r="O8" s="366">
        <v>598</v>
      </c>
    </row>
    <row r="9" spans="2:19" ht="21" hidden="1" customHeight="1">
      <c r="B9" s="367" t="s">
        <v>473</v>
      </c>
      <c r="C9" s="368">
        <v>455</v>
      </c>
      <c r="D9" s="131">
        <v>135</v>
      </c>
      <c r="E9" s="131">
        <v>320</v>
      </c>
      <c r="F9" s="361">
        <v>414</v>
      </c>
      <c r="G9" s="559">
        <v>1001</v>
      </c>
      <c r="H9" s="131">
        <v>3</v>
      </c>
      <c r="I9" s="131">
        <v>1418</v>
      </c>
      <c r="J9" s="361">
        <v>499</v>
      </c>
      <c r="K9" s="361">
        <v>702</v>
      </c>
      <c r="L9" s="131"/>
      <c r="M9" s="131">
        <v>1361</v>
      </c>
      <c r="N9" s="131">
        <v>57</v>
      </c>
      <c r="O9" s="369">
        <v>377</v>
      </c>
    </row>
    <row r="10" spans="2:19" ht="21" hidden="1" customHeight="1">
      <c r="B10" s="370" t="s">
        <v>474</v>
      </c>
      <c r="C10" s="371">
        <v>455</v>
      </c>
      <c r="D10" s="183">
        <v>149</v>
      </c>
      <c r="E10" s="183">
        <v>306</v>
      </c>
      <c r="F10" s="183">
        <v>450</v>
      </c>
      <c r="G10" s="183">
        <v>955</v>
      </c>
      <c r="H10" s="183">
        <v>1</v>
      </c>
      <c r="I10" s="372">
        <v>1406</v>
      </c>
      <c r="J10" s="183">
        <v>364</v>
      </c>
      <c r="K10" s="183">
        <v>783</v>
      </c>
      <c r="L10" s="183">
        <v>164</v>
      </c>
      <c r="M10" s="372">
        <v>1311</v>
      </c>
      <c r="N10" s="183">
        <v>95</v>
      </c>
      <c r="O10" s="373">
        <v>401</v>
      </c>
    </row>
    <row r="11" spans="2:19" ht="21" hidden="1" customHeight="1">
      <c r="B11" s="171" t="s">
        <v>475</v>
      </c>
      <c r="C11" s="371">
        <v>425</v>
      </c>
      <c r="D11" s="183">
        <v>158</v>
      </c>
      <c r="E11" s="183">
        <v>267</v>
      </c>
      <c r="F11" s="183">
        <v>543</v>
      </c>
      <c r="G11" s="183">
        <v>1092</v>
      </c>
      <c r="H11" s="183">
        <v>3</v>
      </c>
      <c r="I11" s="372">
        <v>1640</v>
      </c>
      <c r="J11" s="183">
        <v>325</v>
      </c>
      <c r="K11" s="183">
        <v>752</v>
      </c>
      <c r="L11" s="183">
        <v>130</v>
      </c>
      <c r="M11" s="372">
        <v>1207</v>
      </c>
      <c r="N11" s="183">
        <v>433</v>
      </c>
      <c r="O11" s="373">
        <v>700</v>
      </c>
    </row>
    <row r="12" spans="2:19" ht="21" hidden="1" customHeight="1">
      <c r="B12" s="370" t="s">
        <v>476</v>
      </c>
      <c r="C12" s="371">
        <v>509</v>
      </c>
      <c r="D12" s="183">
        <v>185</v>
      </c>
      <c r="E12" s="183">
        <v>324</v>
      </c>
      <c r="F12" s="183">
        <v>474</v>
      </c>
      <c r="G12" s="183">
        <v>1122</v>
      </c>
      <c r="H12" s="183">
        <v>5</v>
      </c>
      <c r="I12" s="372">
        <v>1601</v>
      </c>
      <c r="J12" s="183">
        <v>331</v>
      </c>
      <c r="K12" s="183">
        <v>880</v>
      </c>
      <c r="L12" s="183">
        <v>144</v>
      </c>
      <c r="M12" s="372"/>
      <c r="N12" s="183">
        <v>246</v>
      </c>
      <c r="O12" s="373">
        <v>570</v>
      </c>
    </row>
    <row r="13" spans="2:19" ht="21" hidden="1" customHeight="1">
      <c r="B13" s="171" t="s">
        <v>477</v>
      </c>
      <c r="C13" s="371">
        <v>463</v>
      </c>
      <c r="D13" s="183">
        <v>164</v>
      </c>
      <c r="E13" s="183">
        <v>299</v>
      </c>
      <c r="F13" s="183">
        <v>361</v>
      </c>
      <c r="G13" s="183">
        <v>1141</v>
      </c>
      <c r="H13" s="183">
        <v>9</v>
      </c>
      <c r="I13" s="372">
        <v>1511</v>
      </c>
      <c r="J13" s="183">
        <v>315</v>
      </c>
      <c r="K13" s="183">
        <v>880</v>
      </c>
      <c r="L13" s="183">
        <v>151</v>
      </c>
      <c r="M13" s="372">
        <v>1346</v>
      </c>
      <c r="N13" s="183">
        <v>165</v>
      </c>
      <c r="O13" s="373">
        <v>464</v>
      </c>
    </row>
    <row r="14" spans="2:19" ht="21" hidden="1" customHeight="1">
      <c r="B14" s="370" t="s">
        <v>478</v>
      </c>
      <c r="C14" s="371">
        <v>484</v>
      </c>
      <c r="D14" s="183">
        <v>183</v>
      </c>
      <c r="E14" s="183">
        <v>301</v>
      </c>
      <c r="F14" s="183">
        <v>410</v>
      </c>
      <c r="G14" s="183">
        <v>1390</v>
      </c>
      <c r="H14" s="183">
        <v>21</v>
      </c>
      <c r="I14" s="372">
        <v>1821</v>
      </c>
      <c r="J14" s="183">
        <v>377</v>
      </c>
      <c r="K14" s="183">
        <v>949</v>
      </c>
      <c r="L14" s="183">
        <v>74</v>
      </c>
      <c r="M14" s="374">
        <v>1400</v>
      </c>
      <c r="N14" s="183">
        <v>421</v>
      </c>
      <c r="O14" s="373">
        <v>722</v>
      </c>
    </row>
    <row r="15" spans="2:19" ht="21" hidden="1" customHeight="1">
      <c r="B15" s="171" t="s">
        <v>479</v>
      </c>
      <c r="C15" s="371">
        <v>442</v>
      </c>
      <c r="D15" s="183">
        <v>168</v>
      </c>
      <c r="E15" s="183">
        <v>274</v>
      </c>
      <c r="F15" s="183">
        <v>439</v>
      </c>
      <c r="G15" s="183">
        <v>1361</v>
      </c>
      <c r="H15" s="183">
        <v>31</v>
      </c>
      <c r="I15" s="183">
        <v>1831</v>
      </c>
      <c r="J15" s="183">
        <v>397</v>
      </c>
      <c r="K15" s="183">
        <v>881</v>
      </c>
      <c r="L15" s="183">
        <v>55</v>
      </c>
      <c r="M15" s="372">
        <v>1333</v>
      </c>
      <c r="N15" s="183">
        <v>498</v>
      </c>
      <c r="O15" s="373">
        <v>772</v>
      </c>
    </row>
    <row r="16" spans="2:19" ht="24" hidden="1" customHeight="1">
      <c r="B16" s="370" t="s">
        <v>480</v>
      </c>
      <c r="C16" s="371">
        <v>501</v>
      </c>
      <c r="D16" s="183">
        <v>207</v>
      </c>
      <c r="E16" s="183">
        <v>294</v>
      </c>
      <c r="F16" s="183">
        <v>476</v>
      </c>
      <c r="G16" s="183">
        <v>1147</v>
      </c>
      <c r="H16" s="183">
        <v>18</v>
      </c>
      <c r="I16" s="372">
        <v>1641</v>
      </c>
      <c r="J16" s="183">
        <v>441</v>
      </c>
      <c r="K16" s="183">
        <v>965</v>
      </c>
      <c r="L16" s="183">
        <v>36</v>
      </c>
      <c r="M16" s="374">
        <v>1442</v>
      </c>
      <c r="N16" s="183">
        <v>199</v>
      </c>
      <c r="O16" s="375">
        <v>493</v>
      </c>
    </row>
    <row r="17" spans="2:16" ht="24" hidden="1" customHeight="1">
      <c r="B17" s="171" t="s">
        <v>481</v>
      </c>
      <c r="C17" s="371">
        <v>451</v>
      </c>
      <c r="D17" s="183">
        <v>221</v>
      </c>
      <c r="E17" s="183">
        <v>230</v>
      </c>
      <c r="F17" s="183">
        <v>424</v>
      </c>
      <c r="G17" s="183">
        <v>1108</v>
      </c>
      <c r="H17" s="183">
        <v>26</v>
      </c>
      <c r="I17" s="372">
        <v>1558</v>
      </c>
      <c r="J17" s="183">
        <v>385</v>
      </c>
      <c r="K17" s="183">
        <v>893</v>
      </c>
      <c r="L17" s="183">
        <v>49</v>
      </c>
      <c r="M17" s="372">
        <v>1327</v>
      </c>
      <c r="N17" s="183">
        <v>231</v>
      </c>
      <c r="O17" s="373">
        <v>461</v>
      </c>
    </row>
    <row r="18" spans="2:16" ht="24" hidden="1" customHeight="1">
      <c r="B18" s="376" t="s">
        <v>482</v>
      </c>
      <c r="C18" s="377">
        <v>519</v>
      </c>
      <c r="D18" s="378">
        <v>192</v>
      </c>
      <c r="E18" s="378">
        <v>327</v>
      </c>
      <c r="F18" s="378">
        <v>488</v>
      </c>
      <c r="G18" s="378">
        <v>973</v>
      </c>
      <c r="H18" s="378">
        <v>23</v>
      </c>
      <c r="I18" s="379">
        <v>1484</v>
      </c>
      <c r="J18" s="378">
        <v>407</v>
      </c>
      <c r="K18" s="378">
        <v>1017</v>
      </c>
      <c r="L18" s="378">
        <v>14</v>
      </c>
      <c r="M18" s="379">
        <v>1438</v>
      </c>
      <c r="N18" s="378">
        <v>46</v>
      </c>
      <c r="O18" s="380">
        <v>373</v>
      </c>
    </row>
    <row r="19" spans="2:16" ht="24" hidden="1" customHeight="1">
      <c r="B19" s="171" t="s">
        <v>483</v>
      </c>
      <c r="C19" s="371">
        <v>482</v>
      </c>
      <c r="D19" s="183">
        <v>222</v>
      </c>
      <c r="E19" s="183">
        <v>260</v>
      </c>
      <c r="F19" s="183">
        <v>432</v>
      </c>
      <c r="G19" s="183">
        <v>957</v>
      </c>
      <c r="H19" s="183">
        <v>31</v>
      </c>
      <c r="I19" s="183">
        <v>1420</v>
      </c>
      <c r="J19" s="183">
        <v>407</v>
      </c>
      <c r="K19" s="183">
        <v>999</v>
      </c>
      <c r="L19" s="183">
        <v>46</v>
      </c>
      <c r="M19" s="183">
        <v>1452</v>
      </c>
      <c r="N19" s="183">
        <v>-32</v>
      </c>
      <c r="O19" s="373">
        <v>228</v>
      </c>
    </row>
    <row r="20" spans="2:16" ht="24" hidden="1" customHeight="1">
      <c r="B20" s="370" t="s">
        <v>484</v>
      </c>
      <c r="C20" s="371">
        <v>486</v>
      </c>
      <c r="D20" s="183">
        <v>203</v>
      </c>
      <c r="E20" s="183">
        <v>283</v>
      </c>
      <c r="F20" s="183">
        <v>442</v>
      </c>
      <c r="G20" s="183">
        <v>1019</v>
      </c>
      <c r="H20" s="183">
        <v>18</v>
      </c>
      <c r="I20" s="183">
        <v>1479</v>
      </c>
      <c r="J20" s="183">
        <v>415</v>
      </c>
      <c r="K20" s="183">
        <v>1051</v>
      </c>
      <c r="L20" s="183">
        <v>50</v>
      </c>
      <c r="M20" s="183">
        <v>1516</v>
      </c>
      <c r="N20" s="183">
        <v>-37</v>
      </c>
      <c r="O20" s="373">
        <v>246</v>
      </c>
    </row>
    <row r="21" spans="2:16" ht="24" customHeight="1">
      <c r="B21" s="376" t="s">
        <v>485</v>
      </c>
      <c r="C21" s="32">
        <v>476</v>
      </c>
      <c r="D21" s="31">
        <v>277</v>
      </c>
      <c r="E21" s="31">
        <f>C21-D21</f>
        <v>199</v>
      </c>
      <c r="F21" s="31">
        <v>565</v>
      </c>
      <c r="G21" s="31">
        <v>1189</v>
      </c>
      <c r="H21" s="31">
        <v>37</v>
      </c>
      <c r="I21" s="31">
        <f>F21+G21+H21</f>
        <v>1791</v>
      </c>
      <c r="J21" s="31">
        <v>566</v>
      </c>
      <c r="K21" s="31">
        <v>1159</v>
      </c>
      <c r="L21" s="31">
        <v>77</v>
      </c>
      <c r="M21" s="31">
        <f>J21+K21+L21</f>
        <v>1802</v>
      </c>
      <c r="N21" s="529">
        <f>I21-M21</f>
        <v>-11</v>
      </c>
      <c r="O21" s="93">
        <f>E21+N21</f>
        <v>188</v>
      </c>
      <c r="P21"/>
    </row>
    <row r="22" spans="2:16" ht="24" customHeight="1">
      <c r="B22" s="171" t="s">
        <v>486</v>
      </c>
      <c r="C22" s="38">
        <v>438</v>
      </c>
      <c r="D22" s="37">
        <v>304</v>
      </c>
      <c r="E22" s="37">
        <f t="shared" ref="E22:E25" si="0">C22-D22</f>
        <v>134</v>
      </c>
      <c r="F22" s="37">
        <v>580</v>
      </c>
      <c r="G22" s="37">
        <v>1110</v>
      </c>
      <c r="H22" s="37">
        <v>38</v>
      </c>
      <c r="I22" s="37">
        <f t="shared" ref="I22:I25" si="1">F22+G22+H22</f>
        <v>1728</v>
      </c>
      <c r="J22" s="37">
        <v>556</v>
      </c>
      <c r="K22" s="37">
        <v>1158</v>
      </c>
      <c r="L22" s="37">
        <v>46</v>
      </c>
      <c r="M22" s="37">
        <f t="shared" ref="M22:M25" si="2">J22+K22+L22</f>
        <v>1760</v>
      </c>
      <c r="N22" s="530">
        <f t="shared" ref="N22:N25" si="3">I22-M22</f>
        <v>-32</v>
      </c>
      <c r="O22" s="39">
        <f t="shared" ref="O22:O25" si="4">E22+N22</f>
        <v>102</v>
      </c>
      <c r="P22"/>
    </row>
    <row r="23" spans="2:16" ht="24" customHeight="1">
      <c r="B23" s="370" t="s">
        <v>487</v>
      </c>
      <c r="C23" s="38">
        <v>414</v>
      </c>
      <c r="D23" s="37">
        <v>285</v>
      </c>
      <c r="E23" s="37">
        <f t="shared" si="0"/>
        <v>129</v>
      </c>
      <c r="F23" s="37">
        <v>591</v>
      </c>
      <c r="G23" s="37">
        <v>1213</v>
      </c>
      <c r="H23" s="37">
        <v>61</v>
      </c>
      <c r="I23" s="37">
        <f t="shared" si="1"/>
        <v>1865</v>
      </c>
      <c r="J23" s="37">
        <v>689</v>
      </c>
      <c r="K23" s="37">
        <v>1128</v>
      </c>
      <c r="L23" s="37">
        <v>18</v>
      </c>
      <c r="M23" s="37">
        <f t="shared" si="2"/>
        <v>1835</v>
      </c>
      <c r="N23" s="530">
        <f t="shared" si="3"/>
        <v>30</v>
      </c>
      <c r="O23" s="39">
        <f t="shared" si="4"/>
        <v>159</v>
      </c>
      <c r="P23"/>
    </row>
    <row r="24" spans="2:16" ht="24" customHeight="1">
      <c r="B24" s="171" t="s">
        <v>488</v>
      </c>
      <c r="C24" s="38">
        <v>414</v>
      </c>
      <c r="D24" s="37">
        <v>312</v>
      </c>
      <c r="E24" s="37">
        <f t="shared" si="0"/>
        <v>102</v>
      </c>
      <c r="F24" s="37">
        <v>651</v>
      </c>
      <c r="G24" s="37">
        <v>1165</v>
      </c>
      <c r="H24" s="37">
        <v>88</v>
      </c>
      <c r="I24" s="37">
        <f t="shared" si="1"/>
        <v>1904</v>
      </c>
      <c r="J24" s="37">
        <v>703</v>
      </c>
      <c r="K24" s="37">
        <v>1156</v>
      </c>
      <c r="L24" s="37">
        <v>68</v>
      </c>
      <c r="M24" s="37">
        <f t="shared" si="2"/>
        <v>1927</v>
      </c>
      <c r="N24" s="530">
        <f t="shared" si="3"/>
        <v>-23</v>
      </c>
      <c r="O24" s="39">
        <f t="shared" si="4"/>
        <v>79</v>
      </c>
      <c r="P24"/>
    </row>
    <row r="25" spans="2:16" ht="24" customHeight="1">
      <c r="B25" s="370" t="s">
        <v>489</v>
      </c>
      <c r="C25" s="531">
        <v>390</v>
      </c>
      <c r="D25" s="532">
        <v>314</v>
      </c>
      <c r="E25" s="532">
        <f t="shared" si="0"/>
        <v>76</v>
      </c>
      <c r="F25" s="532">
        <v>693</v>
      </c>
      <c r="G25" s="96">
        <v>1103</v>
      </c>
      <c r="H25" s="532">
        <v>68</v>
      </c>
      <c r="I25" s="533">
        <f t="shared" si="1"/>
        <v>1864</v>
      </c>
      <c r="J25" s="532">
        <v>743</v>
      </c>
      <c r="K25" s="533">
        <v>1133</v>
      </c>
      <c r="L25" s="532">
        <v>26</v>
      </c>
      <c r="M25" s="533">
        <f t="shared" si="2"/>
        <v>1902</v>
      </c>
      <c r="N25" s="534">
        <f t="shared" si="3"/>
        <v>-38</v>
      </c>
      <c r="O25" s="535">
        <f t="shared" si="4"/>
        <v>38</v>
      </c>
      <c r="P25"/>
    </row>
    <row r="26" spans="2:16" ht="24" customHeight="1">
      <c r="B26" s="518" t="s">
        <v>490</v>
      </c>
      <c r="C26" s="38">
        <v>386</v>
      </c>
      <c r="D26" s="37">
        <v>333</v>
      </c>
      <c r="E26" s="37">
        <v>53</v>
      </c>
      <c r="F26" s="37">
        <v>676</v>
      </c>
      <c r="G26" s="37">
        <v>1094</v>
      </c>
      <c r="H26" s="37">
        <v>40</v>
      </c>
      <c r="I26" s="37">
        <v>1810</v>
      </c>
      <c r="J26" s="37">
        <v>701</v>
      </c>
      <c r="K26" s="37">
        <v>1114</v>
      </c>
      <c r="L26" s="37">
        <v>28</v>
      </c>
      <c r="M26" s="37">
        <v>1843</v>
      </c>
      <c r="N26" s="530">
        <v>-33</v>
      </c>
      <c r="O26" s="39">
        <v>20</v>
      </c>
      <c r="P26"/>
    </row>
    <row r="27" spans="2:16" ht="24" customHeight="1">
      <c r="B27" s="519" t="s">
        <v>491</v>
      </c>
      <c r="C27" s="545">
        <v>377</v>
      </c>
      <c r="D27" s="536">
        <v>356</v>
      </c>
      <c r="E27" s="536">
        <v>21</v>
      </c>
      <c r="F27" s="536">
        <v>847</v>
      </c>
      <c r="G27" s="536">
        <v>1140</v>
      </c>
      <c r="H27" s="536">
        <v>31</v>
      </c>
      <c r="I27" s="536">
        <v>2018</v>
      </c>
      <c r="J27" s="536">
        <v>740</v>
      </c>
      <c r="K27" s="536">
        <v>1239</v>
      </c>
      <c r="L27" s="536">
        <v>25</v>
      </c>
      <c r="M27" s="536">
        <v>2004</v>
      </c>
      <c r="N27" s="546">
        <v>14</v>
      </c>
      <c r="O27" s="547">
        <v>35</v>
      </c>
      <c r="P27"/>
    </row>
    <row r="28" spans="2:16" ht="24" customHeight="1">
      <c r="B28" s="518" t="s">
        <v>14</v>
      </c>
      <c r="C28" s="545">
        <v>381</v>
      </c>
      <c r="D28" s="536">
        <v>320</v>
      </c>
      <c r="E28" s="536">
        <v>61</v>
      </c>
      <c r="F28" s="536">
        <v>710</v>
      </c>
      <c r="G28" s="536">
        <v>1177</v>
      </c>
      <c r="H28" s="536">
        <v>51</v>
      </c>
      <c r="I28" s="536">
        <v>1938</v>
      </c>
      <c r="J28" s="536">
        <v>684</v>
      </c>
      <c r="K28" s="536">
        <v>1132</v>
      </c>
      <c r="L28" s="536">
        <v>19</v>
      </c>
      <c r="M28" s="536">
        <v>1835</v>
      </c>
      <c r="N28" s="546">
        <v>103</v>
      </c>
      <c r="O28" s="547">
        <v>164</v>
      </c>
      <c r="P28"/>
    </row>
    <row r="29" spans="2:16" ht="24" customHeight="1">
      <c r="B29" s="519" t="s">
        <v>492</v>
      </c>
      <c r="C29" s="545">
        <v>358</v>
      </c>
      <c r="D29" s="536">
        <v>379</v>
      </c>
      <c r="E29" s="536">
        <v>-21</v>
      </c>
      <c r="F29" s="536">
        <v>639</v>
      </c>
      <c r="G29" s="536">
        <v>1312</v>
      </c>
      <c r="H29" s="536">
        <v>28</v>
      </c>
      <c r="I29" s="536">
        <v>1979</v>
      </c>
      <c r="J29" s="536">
        <v>628</v>
      </c>
      <c r="K29" s="536">
        <v>1154</v>
      </c>
      <c r="L29" s="536">
        <v>25</v>
      </c>
      <c r="M29" s="536">
        <v>1807</v>
      </c>
      <c r="N29" s="546">
        <v>172</v>
      </c>
      <c r="O29" s="547">
        <v>151</v>
      </c>
      <c r="P29"/>
    </row>
    <row r="30" spans="2:16" ht="24" customHeight="1">
      <c r="B30" s="518" t="s">
        <v>493</v>
      </c>
      <c r="C30" s="548">
        <v>382</v>
      </c>
      <c r="D30" s="549">
        <v>440</v>
      </c>
      <c r="E30" s="536">
        <v>-58</v>
      </c>
      <c r="F30" s="549">
        <v>831</v>
      </c>
      <c r="G30" s="536">
        <v>1253</v>
      </c>
      <c r="H30" s="549">
        <v>65</v>
      </c>
      <c r="I30" s="536">
        <v>2149</v>
      </c>
      <c r="J30" s="549">
        <v>669</v>
      </c>
      <c r="K30" s="550">
        <v>1136</v>
      </c>
      <c r="L30" s="549">
        <v>39</v>
      </c>
      <c r="M30" s="536">
        <v>1844</v>
      </c>
      <c r="N30" s="546">
        <v>305</v>
      </c>
      <c r="O30" s="547">
        <v>247</v>
      </c>
      <c r="P30"/>
    </row>
    <row r="31" spans="2:16" ht="24" customHeight="1">
      <c r="B31" s="528" t="s">
        <v>544</v>
      </c>
      <c r="C31" s="551">
        <v>352</v>
      </c>
      <c r="D31" s="552">
        <v>406</v>
      </c>
      <c r="E31" s="544">
        <v>-54</v>
      </c>
      <c r="F31" s="553">
        <v>834</v>
      </c>
      <c r="G31" s="537">
        <v>1124</v>
      </c>
      <c r="H31" s="553">
        <v>56</v>
      </c>
      <c r="I31" s="544">
        <v>2014</v>
      </c>
      <c r="J31" s="553">
        <v>795</v>
      </c>
      <c r="K31" s="554">
        <v>1106</v>
      </c>
      <c r="L31" s="552">
        <v>40</v>
      </c>
      <c r="M31" s="537">
        <v>1941</v>
      </c>
      <c r="N31" s="555">
        <v>73</v>
      </c>
      <c r="O31" s="556">
        <v>19</v>
      </c>
      <c r="P31"/>
    </row>
    <row r="32" spans="2:16" ht="21" customHeight="1">
      <c r="B32" s="618" t="s">
        <v>545</v>
      </c>
      <c r="C32" s="619"/>
      <c r="D32" s="619"/>
      <c r="E32" s="37"/>
      <c r="F32" s="37"/>
      <c r="G32" s="37"/>
      <c r="H32" s="37"/>
      <c r="I32" s="37"/>
      <c r="J32" s="37"/>
      <c r="K32" s="126"/>
      <c r="L32" s="126"/>
      <c r="M32" s="126"/>
      <c r="N32" s="126"/>
      <c r="O32" s="522" t="s">
        <v>631</v>
      </c>
    </row>
    <row r="33" spans="2:15" ht="21.75" customHeight="1">
      <c r="B33" s="126"/>
      <c r="C33" s="361"/>
      <c r="D33" s="361"/>
      <c r="E33" s="361"/>
      <c r="F33" s="361"/>
      <c r="G33" s="361"/>
      <c r="H33" s="361"/>
      <c r="I33" s="361"/>
      <c r="J33" s="361"/>
      <c r="K33" s="361"/>
      <c r="L33" s="361"/>
      <c r="M33" s="361"/>
      <c r="N33" s="361"/>
      <c r="O33" s="361"/>
    </row>
    <row r="34" spans="2:15" ht="21.75" customHeight="1">
      <c r="B34" s="126"/>
      <c r="C34" s="126"/>
      <c r="D34" s="361"/>
      <c r="E34" s="361"/>
      <c r="F34" s="361"/>
      <c r="G34" s="361"/>
      <c r="H34" s="361"/>
      <c r="I34" s="361"/>
      <c r="J34" s="361"/>
      <c r="K34" s="381"/>
      <c r="L34" s="381"/>
      <c r="M34" s="381"/>
      <c r="N34" s="381"/>
      <c r="O34" s="381"/>
    </row>
    <row r="35" spans="2:15" ht="21.75" customHeight="1">
      <c r="B35" s="131"/>
      <c r="C35" s="131"/>
      <c r="D35" s="131"/>
      <c r="E35" s="131"/>
      <c r="F35" s="131"/>
      <c r="G35" s="131"/>
      <c r="H35" s="131"/>
      <c r="I35" s="131"/>
      <c r="J35" s="541"/>
      <c r="K35" s="381"/>
      <c r="L35" s="381"/>
      <c r="M35" s="381"/>
      <c r="N35" s="381"/>
      <c r="O35" s="381"/>
    </row>
    <row r="36" spans="2:15">
      <c r="B36" s="361"/>
      <c r="C36" s="146"/>
      <c r="D36" s="382"/>
      <c r="E36" s="382"/>
      <c r="F36" s="382"/>
      <c r="G36" s="382"/>
      <c r="H36" s="382"/>
      <c r="I36" s="382"/>
      <c r="J36" s="382"/>
      <c r="K36" s="381"/>
      <c r="L36" s="381"/>
      <c r="M36" s="381"/>
      <c r="N36" s="381"/>
      <c r="O36" s="381"/>
    </row>
    <row r="37" spans="2:15">
      <c r="B37" s="361"/>
      <c r="C37" s="146"/>
      <c r="D37" s="382"/>
      <c r="E37" s="382"/>
      <c r="F37" s="382"/>
      <c r="G37" s="382"/>
      <c r="H37" s="382"/>
      <c r="I37" s="382"/>
      <c r="J37" s="382"/>
      <c r="K37" s="381"/>
      <c r="L37" s="381"/>
      <c r="M37" s="381"/>
      <c r="N37" s="381"/>
      <c r="O37" s="381"/>
    </row>
    <row r="38" spans="2:15" ht="17.25">
      <c r="B38" s="361"/>
      <c r="C38" s="146"/>
      <c r="D38" s="382"/>
      <c r="E38" s="542"/>
      <c r="F38" s="382"/>
      <c r="G38" s="382"/>
      <c r="H38" s="382"/>
      <c r="I38" s="382"/>
      <c r="J38" s="382"/>
      <c r="K38" s="381"/>
      <c r="L38" s="381"/>
      <c r="M38" s="381"/>
      <c r="N38" s="381"/>
      <c r="O38" s="381"/>
    </row>
    <row r="39" spans="2:15">
      <c r="B39" s="361"/>
      <c r="C39" s="146"/>
      <c r="D39" s="382"/>
      <c r="E39" s="382"/>
      <c r="F39" s="382"/>
      <c r="G39" s="382"/>
      <c r="H39" s="382"/>
      <c r="I39" s="382"/>
      <c r="J39" s="382"/>
      <c r="K39" s="381"/>
      <c r="L39" s="381"/>
      <c r="M39" s="381"/>
      <c r="N39" s="381"/>
      <c r="O39" s="381"/>
    </row>
    <row r="40" spans="2:15">
      <c r="B40" s="361"/>
      <c r="C40" s="146"/>
      <c r="D40" s="382"/>
      <c r="E40" s="382"/>
      <c r="F40" s="382"/>
      <c r="G40" s="382"/>
      <c r="H40" s="382"/>
      <c r="I40" s="382"/>
      <c r="J40" s="382"/>
      <c r="K40" s="381"/>
      <c r="L40" s="381"/>
      <c r="M40" s="381"/>
      <c r="N40" s="381"/>
      <c r="O40" s="381"/>
    </row>
    <row r="41" spans="2:15">
      <c r="B41" s="361"/>
      <c r="C41" s="146"/>
      <c r="D41" s="382"/>
      <c r="E41" s="382"/>
      <c r="F41" s="382"/>
      <c r="G41" s="382"/>
      <c r="H41" s="382"/>
      <c r="I41" s="382"/>
      <c r="J41" s="382"/>
      <c r="K41" s="381"/>
      <c r="L41" s="381"/>
      <c r="M41" s="381"/>
      <c r="N41" s="381"/>
      <c r="O41" s="381"/>
    </row>
    <row r="42" spans="2:15">
      <c r="B42" s="361"/>
      <c r="C42" s="146"/>
      <c r="D42" s="382"/>
      <c r="E42" s="382"/>
      <c r="F42" s="382"/>
      <c r="G42" s="382"/>
      <c r="H42" s="382"/>
      <c r="I42" s="382"/>
      <c r="J42" s="382"/>
      <c r="K42" s="381"/>
      <c r="L42" s="381"/>
      <c r="M42" s="381"/>
      <c r="N42" s="381"/>
      <c r="O42" s="381"/>
    </row>
    <row r="43" spans="2:15">
      <c r="B43" s="361"/>
      <c r="C43" s="146"/>
      <c r="D43" s="382"/>
      <c r="E43" s="382"/>
      <c r="F43" s="382"/>
      <c r="G43" s="382"/>
      <c r="H43" s="382"/>
      <c r="I43" s="382"/>
      <c r="J43" s="382"/>
      <c r="K43" s="381"/>
      <c r="L43" s="381"/>
      <c r="M43" s="381"/>
      <c r="N43" s="381"/>
      <c r="O43" s="381"/>
    </row>
    <row r="44" spans="2:15">
      <c r="B44" s="361"/>
      <c r="C44" s="146"/>
      <c r="D44" s="382"/>
      <c r="E44" s="382"/>
      <c r="F44" s="382"/>
      <c r="G44" s="382"/>
      <c r="H44" s="382"/>
      <c r="I44" s="382"/>
      <c r="J44" s="382"/>
      <c r="K44" s="381"/>
      <c r="L44" s="381"/>
      <c r="M44" s="381"/>
      <c r="N44" s="381"/>
      <c r="O44" s="381"/>
    </row>
    <row r="45" spans="2:15">
      <c r="B45" s="361"/>
      <c r="C45" s="146"/>
      <c r="D45" s="382"/>
      <c r="E45" s="382"/>
      <c r="F45" s="382"/>
      <c r="G45" s="382"/>
      <c r="H45" s="382"/>
      <c r="I45" s="382"/>
      <c r="J45" s="382"/>
      <c r="K45" s="381"/>
      <c r="L45" s="381"/>
      <c r="M45" s="381"/>
      <c r="N45" s="381"/>
      <c r="O45" s="381"/>
    </row>
    <row r="46" spans="2:15">
      <c r="B46" s="361"/>
      <c r="C46" s="146"/>
      <c r="D46" s="382"/>
      <c r="E46" s="382"/>
      <c r="F46" s="382"/>
      <c r="G46" s="382"/>
      <c r="H46" s="382"/>
      <c r="I46" s="382"/>
      <c r="J46" s="382"/>
      <c r="K46" s="381"/>
      <c r="L46" s="381"/>
      <c r="M46" s="381"/>
      <c r="N46" s="381"/>
      <c r="O46" s="381"/>
    </row>
    <row r="47" spans="2:15">
      <c r="B47" s="361"/>
      <c r="C47" s="146"/>
      <c r="D47" s="382"/>
      <c r="E47" s="382"/>
      <c r="F47" s="382"/>
      <c r="G47" s="382"/>
      <c r="H47" s="382"/>
      <c r="I47" s="382"/>
      <c r="J47" s="382"/>
      <c r="K47" s="381"/>
      <c r="L47" s="381"/>
      <c r="M47" s="381"/>
      <c r="N47" s="381"/>
      <c r="O47" s="381"/>
    </row>
    <row r="48" spans="2:15">
      <c r="B48" s="361"/>
      <c r="C48" s="146"/>
      <c r="D48" s="382"/>
      <c r="E48" s="382"/>
      <c r="F48" s="382"/>
      <c r="G48" s="382"/>
      <c r="H48" s="382"/>
      <c r="I48" s="382"/>
      <c r="J48" s="382"/>
      <c r="K48" s="381"/>
      <c r="L48" s="381"/>
      <c r="M48" s="381"/>
      <c r="N48" s="381"/>
      <c r="O48" s="381"/>
    </row>
    <row r="49" spans="2:15">
      <c r="B49" s="361"/>
      <c r="C49" s="146"/>
      <c r="D49" s="382"/>
      <c r="E49" s="382"/>
      <c r="F49" s="382"/>
      <c r="G49" s="382"/>
      <c r="H49" s="382"/>
      <c r="I49" s="382"/>
      <c r="J49" s="382"/>
      <c r="K49" s="381"/>
      <c r="L49" s="381"/>
      <c r="M49" s="381"/>
      <c r="N49" s="381"/>
      <c r="O49" s="381"/>
    </row>
    <row r="50" spans="2:15">
      <c r="B50" s="361"/>
      <c r="C50" s="146"/>
      <c r="D50" s="382"/>
      <c r="E50" s="382"/>
      <c r="F50" s="382"/>
      <c r="G50" s="382"/>
      <c r="H50" s="382"/>
      <c r="I50" s="382"/>
      <c r="J50" s="382"/>
      <c r="K50" s="381"/>
      <c r="L50" s="381"/>
      <c r="M50" s="381"/>
      <c r="N50" s="381"/>
      <c r="O50" s="381"/>
    </row>
    <row r="51" spans="2:15">
      <c r="B51" s="361"/>
      <c r="C51" s="146"/>
      <c r="D51" s="382"/>
      <c r="E51" s="382"/>
      <c r="F51" s="382"/>
      <c r="G51" s="382"/>
      <c r="H51" s="382"/>
      <c r="I51" s="382"/>
      <c r="J51" s="382"/>
      <c r="K51" s="381"/>
      <c r="L51" s="381"/>
      <c r="M51" s="381"/>
      <c r="N51" s="381"/>
      <c r="O51" s="381"/>
    </row>
    <row r="52" spans="2:15">
      <c r="B52" s="126"/>
      <c r="C52" s="126"/>
      <c r="D52" s="361"/>
      <c r="E52" s="361"/>
      <c r="F52" s="361"/>
      <c r="G52" s="361"/>
      <c r="H52" s="361"/>
      <c r="I52" s="361"/>
      <c r="J52" s="361"/>
      <c r="K52" s="381"/>
      <c r="L52" s="381"/>
      <c r="M52" s="381"/>
      <c r="N52" s="381"/>
      <c r="O52" s="381"/>
    </row>
    <row r="53" spans="2:15">
      <c r="D53" s="381"/>
      <c r="E53" s="381"/>
      <c r="F53" s="381"/>
      <c r="G53" s="381"/>
      <c r="H53" s="381"/>
      <c r="I53" s="381"/>
      <c r="J53" s="381"/>
      <c r="K53" s="381"/>
      <c r="L53" s="381"/>
      <c r="M53" s="381"/>
      <c r="N53" s="381"/>
      <c r="O53" s="381"/>
    </row>
    <row r="54" spans="2:15">
      <c r="D54" s="381"/>
      <c r="E54" s="381"/>
      <c r="F54" s="381"/>
      <c r="G54" s="381"/>
      <c r="H54" s="381"/>
      <c r="I54" s="381"/>
      <c r="J54" s="381"/>
      <c r="K54" s="381"/>
      <c r="L54" s="381"/>
      <c r="M54" s="381"/>
      <c r="N54" s="381"/>
      <c r="O54" s="381"/>
    </row>
    <row r="55" spans="2:15">
      <c r="D55" s="381"/>
      <c r="E55" s="381"/>
      <c r="F55" s="381"/>
      <c r="G55" s="381"/>
      <c r="H55" s="381"/>
      <c r="I55" s="381"/>
      <c r="J55" s="381"/>
      <c r="K55" s="381"/>
      <c r="L55" s="381"/>
      <c r="M55" s="381"/>
      <c r="N55" s="381"/>
      <c r="O55" s="381"/>
    </row>
    <row r="56" spans="2:15"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</row>
    <row r="57" spans="2:15">
      <c r="D57" s="381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</row>
    <row r="58" spans="2:15">
      <c r="D58" s="381"/>
      <c r="E58" s="381"/>
      <c r="F58" s="381"/>
      <c r="G58" s="381"/>
      <c r="H58" s="381"/>
      <c r="I58" s="381"/>
      <c r="J58" s="381"/>
      <c r="K58" s="381"/>
      <c r="L58" s="381"/>
      <c r="M58" s="381"/>
      <c r="N58" s="381"/>
      <c r="O58" s="381"/>
    </row>
    <row r="59" spans="2:15">
      <c r="D59" s="381"/>
      <c r="E59" s="381"/>
      <c r="F59" s="381"/>
      <c r="G59" s="381"/>
      <c r="H59" s="381"/>
      <c r="I59" s="381"/>
      <c r="J59" s="381"/>
      <c r="K59" s="381"/>
      <c r="L59" s="381"/>
      <c r="M59" s="381"/>
      <c r="N59" s="381"/>
      <c r="O59" s="381"/>
    </row>
    <row r="60" spans="2:15">
      <c r="D60" s="381"/>
      <c r="E60" s="381"/>
      <c r="F60" s="381"/>
      <c r="G60" s="381"/>
      <c r="H60" s="381"/>
      <c r="I60" s="381"/>
      <c r="J60" s="381"/>
      <c r="K60" s="381"/>
      <c r="L60" s="381"/>
      <c r="M60" s="381"/>
      <c r="N60" s="381"/>
      <c r="O60" s="381"/>
    </row>
    <row r="61" spans="2:15"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</row>
  </sheetData>
  <mergeCells count="11">
    <mergeCell ref="B32:D32"/>
    <mergeCell ref="B2:O2"/>
    <mergeCell ref="C5:E5"/>
    <mergeCell ref="F5:N5"/>
    <mergeCell ref="O5:O7"/>
    <mergeCell ref="C6:C7"/>
    <mergeCell ref="D6:D7"/>
    <mergeCell ref="E6:E7"/>
    <mergeCell ref="F6:I6"/>
    <mergeCell ref="J6:M6"/>
    <mergeCell ref="N6:N7"/>
  </mergeCells>
  <phoneticPr fontId="4"/>
  <pageMargins left="0.19685039370078741" right="0" top="0.98425196850393704" bottom="0.19685039370078741" header="0" footer="0"/>
  <pageSetup paperSize="9" scale="9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31"/>
  <sheetViews>
    <sheetView showGridLines="0" view="pageBreakPreview" zoomScaleNormal="100" zoomScaleSheetLayoutView="100" workbookViewId="0">
      <selection activeCell="A2" sqref="A2:AD2"/>
    </sheetView>
  </sheetViews>
  <sheetFormatPr defaultColWidth="10" defaultRowHeight="12"/>
  <cols>
    <col min="1" max="9" width="10" style="126"/>
    <col min="10" max="10" width="10.75" style="126" customWidth="1"/>
    <col min="11" max="16384" width="10" style="126"/>
  </cols>
  <sheetData>
    <row r="2" spans="2:12" ht="24.75" customHeight="1">
      <c r="B2" s="620" t="s">
        <v>494</v>
      </c>
      <c r="C2" s="620"/>
      <c r="D2" s="620"/>
      <c r="E2" s="620"/>
      <c r="F2" s="620"/>
      <c r="G2" s="620"/>
      <c r="H2" s="620"/>
      <c r="I2" s="620"/>
      <c r="J2" s="620"/>
    </row>
    <row r="3" spans="2:12" ht="17.25" customHeight="1">
      <c r="I3" s="128" t="s">
        <v>495</v>
      </c>
      <c r="J3" s="128" t="s">
        <v>496</v>
      </c>
    </row>
    <row r="4" spans="2:12" ht="15.95" customHeight="1">
      <c r="B4" s="237" t="s">
        <v>497</v>
      </c>
      <c r="C4" s="632" t="s">
        <v>127</v>
      </c>
      <c r="D4" s="632" t="s">
        <v>498</v>
      </c>
      <c r="E4" s="632" t="s">
        <v>499</v>
      </c>
      <c r="F4" s="632" t="s">
        <v>500</v>
      </c>
      <c r="G4" s="632" t="s">
        <v>501</v>
      </c>
      <c r="H4" s="632" t="s">
        <v>502</v>
      </c>
      <c r="I4" s="632" t="s">
        <v>503</v>
      </c>
      <c r="J4" s="633" t="s">
        <v>504</v>
      </c>
    </row>
    <row r="5" spans="2:12" ht="15.95" customHeight="1">
      <c r="B5" s="383" t="s">
        <v>505</v>
      </c>
      <c r="C5" s="632"/>
      <c r="D5" s="632"/>
      <c r="E5" s="632"/>
      <c r="F5" s="632"/>
      <c r="G5" s="632"/>
      <c r="H5" s="632"/>
      <c r="I5" s="632"/>
      <c r="J5" s="633"/>
    </row>
    <row r="6" spans="2:12" ht="21" hidden="1" customHeight="1">
      <c r="B6" s="167" t="s">
        <v>506</v>
      </c>
      <c r="C6" s="245">
        <v>81560</v>
      </c>
      <c r="D6" s="246">
        <v>8047</v>
      </c>
      <c r="E6" s="246">
        <v>1032</v>
      </c>
      <c r="F6" s="246">
        <v>745</v>
      </c>
      <c r="G6" s="246">
        <v>30412</v>
      </c>
      <c r="H6" s="246">
        <v>6396</v>
      </c>
      <c r="I6" s="246">
        <v>28755</v>
      </c>
      <c r="J6" s="247">
        <v>6173</v>
      </c>
    </row>
    <row r="7" spans="2:12" ht="21" hidden="1" customHeight="1">
      <c r="B7" s="171" t="s">
        <v>507</v>
      </c>
      <c r="C7" s="241">
        <v>77205</v>
      </c>
      <c r="D7" s="146">
        <v>8145</v>
      </c>
      <c r="E7" s="146">
        <v>987</v>
      </c>
      <c r="F7" s="146">
        <v>715</v>
      </c>
      <c r="G7" s="146">
        <v>30686</v>
      </c>
      <c r="H7" s="146">
        <v>2220</v>
      </c>
      <c r="I7" s="146">
        <v>28338</v>
      </c>
      <c r="J7" s="242">
        <v>6114</v>
      </c>
    </row>
    <row r="8" spans="2:12" ht="21" hidden="1" customHeight="1">
      <c r="B8" s="171">
        <v>6</v>
      </c>
      <c r="C8" s="241">
        <v>79094</v>
      </c>
      <c r="D8" s="146">
        <v>8383</v>
      </c>
      <c r="E8" s="146">
        <v>966</v>
      </c>
      <c r="F8" s="146">
        <v>761</v>
      </c>
      <c r="G8" s="146">
        <v>32191</v>
      </c>
      <c r="H8" s="146">
        <v>907</v>
      </c>
      <c r="I8" s="146">
        <v>29167</v>
      </c>
      <c r="J8" s="242">
        <v>6719</v>
      </c>
    </row>
    <row r="9" spans="2:12" ht="21" hidden="1" customHeight="1">
      <c r="B9" s="171">
        <v>7</v>
      </c>
      <c r="C9" s="241">
        <v>84466</v>
      </c>
      <c r="D9" s="146">
        <v>9460</v>
      </c>
      <c r="E9" s="146">
        <v>892</v>
      </c>
      <c r="F9" s="146">
        <v>769</v>
      </c>
      <c r="G9" s="146">
        <v>33350</v>
      </c>
      <c r="H9" s="146">
        <v>1681</v>
      </c>
      <c r="I9" s="146">
        <v>31193</v>
      </c>
      <c r="J9" s="242">
        <v>7121</v>
      </c>
    </row>
    <row r="10" spans="2:12" ht="21" hidden="1" customHeight="1">
      <c r="B10" s="171">
        <v>8</v>
      </c>
      <c r="C10" s="241">
        <v>85809</v>
      </c>
      <c r="D10" s="146">
        <v>8928</v>
      </c>
      <c r="E10" s="146">
        <v>1123</v>
      </c>
      <c r="F10" s="146">
        <v>892</v>
      </c>
      <c r="G10" s="146">
        <v>34624</v>
      </c>
      <c r="H10" s="146">
        <v>1448</v>
      </c>
      <c r="I10" s="146">
        <v>31569</v>
      </c>
      <c r="J10" s="242">
        <v>7225</v>
      </c>
    </row>
    <row r="11" spans="2:12" ht="21" hidden="1" customHeight="1">
      <c r="B11" s="171">
        <v>9</v>
      </c>
      <c r="C11" s="384">
        <v>84056</v>
      </c>
      <c r="D11" s="146">
        <v>8722</v>
      </c>
      <c r="E11" s="146">
        <v>1162</v>
      </c>
      <c r="F11" s="146">
        <v>752</v>
      </c>
      <c r="G11" s="146">
        <v>34717</v>
      </c>
      <c r="H11" s="146">
        <v>2726</v>
      </c>
      <c r="I11" s="146">
        <v>29914</v>
      </c>
      <c r="J11" s="242">
        <v>6063</v>
      </c>
    </row>
    <row r="12" spans="2:12" ht="24" hidden="1" customHeight="1">
      <c r="B12" s="171" t="s">
        <v>508</v>
      </c>
      <c r="C12" s="241">
        <v>78032</v>
      </c>
      <c r="D12" s="146">
        <v>7852</v>
      </c>
      <c r="E12" s="146">
        <v>988</v>
      </c>
      <c r="F12" s="146">
        <v>752</v>
      </c>
      <c r="G12" s="146">
        <v>34643</v>
      </c>
      <c r="H12" s="146">
        <v>3739</v>
      </c>
      <c r="I12" s="146">
        <v>27729</v>
      </c>
      <c r="J12" s="242">
        <v>2329</v>
      </c>
    </row>
    <row r="13" spans="2:12" ht="24" hidden="1" customHeight="1">
      <c r="B13" s="171" t="s">
        <v>509</v>
      </c>
      <c r="C13" s="241">
        <v>77982</v>
      </c>
      <c r="D13" s="146">
        <v>8317</v>
      </c>
      <c r="E13" s="146">
        <v>1401</v>
      </c>
      <c r="F13" s="146">
        <v>1049</v>
      </c>
      <c r="G13" s="146">
        <v>37026</v>
      </c>
      <c r="H13" s="146">
        <v>341</v>
      </c>
      <c r="I13" s="146">
        <v>27919</v>
      </c>
      <c r="J13" s="242">
        <v>1929</v>
      </c>
    </row>
    <row r="14" spans="2:12" ht="24" hidden="1" customHeight="1">
      <c r="B14" s="167" t="s">
        <v>394</v>
      </c>
      <c r="C14" s="146">
        <v>79144</v>
      </c>
      <c r="D14" s="146">
        <v>8529</v>
      </c>
      <c r="E14" s="146">
        <v>1195</v>
      </c>
      <c r="F14" s="146">
        <v>817</v>
      </c>
      <c r="G14" s="146">
        <v>37399</v>
      </c>
      <c r="H14" s="146">
        <v>749</v>
      </c>
      <c r="I14" s="146">
        <v>28699</v>
      </c>
      <c r="J14" s="242">
        <v>1756</v>
      </c>
    </row>
    <row r="15" spans="2:12" ht="24" hidden="1" customHeight="1">
      <c r="B15" s="171">
        <v>13</v>
      </c>
      <c r="C15" s="146">
        <v>75094</v>
      </c>
      <c r="D15" s="146">
        <v>8126</v>
      </c>
      <c r="E15" s="146">
        <v>1192</v>
      </c>
      <c r="F15" s="146">
        <v>678</v>
      </c>
      <c r="G15" s="146">
        <v>36147</v>
      </c>
      <c r="H15" s="146">
        <v>814</v>
      </c>
      <c r="I15" s="146">
        <v>26660</v>
      </c>
      <c r="J15" s="242">
        <v>1477</v>
      </c>
      <c r="K15" s="385"/>
      <c r="L15" s="385"/>
    </row>
    <row r="16" spans="2:12" ht="24" hidden="1" customHeight="1">
      <c r="B16" s="171">
        <v>14</v>
      </c>
      <c r="C16" s="146">
        <v>73849</v>
      </c>
      <c r="D16" s="146">
        <v>8360</v>
      </c>
      <c r="E16" s="146">
        <v>1274</v>
      </c>
      <c r="F16" s="146">
        <v>891</v>
      </c>
      <c r="G16" s="146">
        <v>35702</v>
      </c>
      <c r="H16" s="146">
        <v>422</v>
      </c>
      <c r="I16" s="146">
        <v>25631</v>
      </c>
      <c r="J16" s="242">
        <v>1569</v>
      </c>
      <c r="K16" s="385"/>
      <c r="L16" s="385"/>
    </row>
    <row r="17" spans="2:12" ht="24" hidden="1" customHeight="1">
      <c r="B17" s="171" t="s">
        <v>510</v>
      </c>
      <c r="C17" s="146">
        <v>72521</v>
      </c>
      <c r="D17" s="146">
        <v>8064</v>
      </c>
      <c r="E17" s="146">
        <v>1392</v>
      </c>
      <c r="F17" s="146">
        <v>639</v>
      </c>
      <c r="G17" s="146">
        <v>35151</v>
      </c>
      <c r="H17" s="146">
        <v>1245</v>
      </c>
      <c r="I17" s="146">
        <v>24701</v>
      </c>
      <c r="J17" s="242">
        <v>1329</v>
      </c>
      <c r="K17" s="385"/>
      <c r="L17" s="385"/>
    </row>
    <row r="18" spans="2:12" ht="24" hidden="1" customHeight="1">
      <c r="B18" s="171">
        <v>16</v>
      </c>
      <c r="C18" s="146">
        <v>70100</v>
      </c>
      <c r="D18" s="146">
        <v>8627</v>
      </c>
      <c r="E18" s="146">
        <v>1386</v>
      </c>
      <c r="F18" s="146">
        <v>727</v>
      </c>
      <c r="G18" s="146">
        <v>33311</v>
      </c>
      <c r="H18" s="146">
        <v>1010</v>
      </c>
      <c r="I18" s="146">
        <v>23841</v>
      </c>
      <c r="J18" s="242">
        <v>1198</v>
      </c>
      <c r="K18" s="385"/>
      <c r="L18" s="385"/>
    </row>
    <row r="19" spans="2:12" ht="24" hidden="1" customHeight="1">
      <c r="B19" s="171">
        <v>17</v>
      </c>
      <c r="C19" s="146">
        <v>69044</v>
      </c>
      <c r="D19" s="146">
        <v>10394</v>
      </c>
      <c r="E19" s="146">
        <v>1225</v>
      </c>
      <c r="F19" s="146">
        <v>775</v>
      </c>
      <c r="G19" s="146">
        <v>32055</v>
      </c>
      <c r="H19" s="146">
        <v>1474</v>
      </c>
      <c r="I19" s="146">
        <v>21725</v>
      </c>
      <c r="J19" s="242">
        <v>1396</v>
      </c>
      <c r="K19" s="385"/>
      <c r="L19" s="385"/>
    </row>
    <row r="20" spans="2:12" ht="24" hidden="1" customHeight="1">
      <c r="B20" s="171">
        <v>18</v>
      </c>
      <c r="C20" s="146">
        <v>65033</v>
      </c>
      <c r="D20" s="146">
        <v>9606</v>
      </c>
      <c r="E20" s="146">
        <v>1074</v>
      </c>
      <c r="F20" s="146">
        <v>770</v>
      </c>
      <c r="G20" s="146">
        <v>31163</v>
      </c>
      <c r="H20" s="146">
        <v>776</v>
      </c>
      <c r="I20" s="146">
        <v>20354</v>
      </c>
      <c r="J20" s="242">
        <v>1290</v>
      </c>
      <c r="K20" s="385"/>
      <c r="L20" s="385"/>
    </row>
    <row r="21" spans="2:12" ht="24" hidden="1" customHeight="1">
      <c r="B21" s="171">
        <v>19</v>
      </c>
      <c r="C21" s="146">
        <v>60988</v>
      </c>
      <c r="D21" s="146">
        <v>9381</v>
      </c>
      <c r="E21" s="146">
        <v>1069</v>
      </c>
      <c r="F21" s="146">
        <v>667</v>
      </c>
      <c r="G21" s="146">
        <v>29403</v>
      </c>
      <c r="H21" s="146">
        <v>163</v>
      </c>
      <c r="I21" s="146">
        <v>18411</v>
      </c>
      <c r="J21" s="242">
        <v>1894</v>
      </c>
      <c r="K21" s="385"/>
      <c r="L21" s="385"/>
    </row>
    <row r="22" spans="2:12" ht="24" hidden="1" customHeight="1">
      <c r="B22" s="171">
        <v>20</v>
      </c>
      <c r="C22" s="146">
        <v>57003</v>
      </c>
      <c r="D22" s="146">
        <v>8758</v>
      </c>
      <c r="E22" s="146">
        <v>867</v>
      </c>
      <c r="F22" s="146">
        <v>816</v>
      </c>
      <c r="G22" s="146">
        <v>26961</v>
      </c>
      <c r="H22" s="146">
        <v>30</v>
      </c>
      <c r="I22" s="146">
        <v>17801</v>
      </c>
      <c r="J22" s="242">
        <v>1770</v>
      </c>
      <c r="K22" s="385"/>
      <c r="L22" s="385"/>
    </row>
    <row r="23" spans="2:12" ht="24" hidden="1" customHeight="1">
      <c r="B23" s="171">
        <v>21</v>
      </c>
      <c r="C23" s="146">
        <v>56714</v>
      </c>
      <c r="D23" s="146">
        <v>9225</v>
      </c>
      <c r="E23" s="146">
        <v>933</v>
      </c>
      <c r="F23" s="146">
        <v>729</v>
      </c>
      <c r="G23" s="146">
        <v>26557</v>
      </c>
      <c r="H23" s="146">
        <v>125</v>
      </c>
      <c r="I23" s="146">
        <v>18083</v>
      </c>
      <c r="J23" s="242">
        <v>1062</v>
      </c>
      <c r="K23" s="385"/>
      <c r="L23" s="385"/>
    </row>
    <row r="24" spans="2:12" ht="24" hidden="1" customHeight="1">
      <c r="B24" s="171">
        <v>22</v>
      </c>
      <c r="C24" s="241">
        <v>61390</v>
      </c>
      <c r="D24" s="146">
        <v>10153</v>
      </c>
      <c r="E24" s="146">
        <v>1300</v>
      </c>
      <c r="F24" s="146">
        <v>764</v>
      </c>
      <c r="G24" s="146">
        <v>27859</v>
      </c>
      <c r="H24" s="146">
        <v>93</v>
      </c>
      <c r="I24" s="146">
        <v>20188</v>
      </c>
      <c r="J24" s="242">
        <v>1033</v>
      </c>
      <c r="K24" s="385"/>
      <c r="L24" s="385"/>
    </row>
    <row r="25" spans="2:12" ht="24" hidden="1" customHeight="1">
      <c r="B25" s="171">
        <v>23</v>
      </c>
      <c r="C25" s="241">
        <v>57369</v>
      </c>
      <c r="D25" s="146">
        <v>9332</v>
      </c>
      <c r="E25" s="146">
        <v>886</v>
      </c>
      <c r="F25" s="146">
        <v>715</v>
      </c>
      <c r="G25" s="146">
        <v>27512</v>
      </c>
      <c r="H25" s="146">
        <v>237</v>
      </c>
      <c r="I25" s="146">
        <v>17499</v>
      </c>
      <c r="J25" s="242">
        <v>1188</v>
      </c>
      <c r="K25" s="385"/>
      <c r="L25" s="385"/>
    </row>
    <row r="26" spans="2:12" ht="24" customHeight="1">
      <c r="B26" s="167">
        <v>30</v>
      </c>
      <c r="C26" s="483">
        <v>60177</v>
      </c>
      <c r="D26" s="484">
        <v>10647</v>
      </c>
      <c r="E26" s="484">
        <v>1454</v>
      </c>
      <c r="F26" s="484">
        <v>833</v>
      </c>
      <c r="G26" s="484">
        <v>29480</v>
      </c>
      <c r="H26" s="484">
        <v>442</v>
      </c>
      <c r="I26" s="484">
        <v>14498</v>
      </c>
      <c r="J26" s="485">
        <v>2823</v>
      </c>
      <c r="K26" s="385"/>
      <c r="L26" s="385"/>
    </row>
    <row r="27" spans="2:12" ht="24" customHeight="1">
      <c r="B27" s="171">
        <v>31</v>
      </c>
      <c r="C27" s="486">
        <v>62608</v>
      </c>
      <c r="D27" s="487">
        <v>10400</v>
      </c>
      <c r="E27" s="487">
        <v>1309</v>
      </c>
      <c r="F27" s="487">
        <v>791</v>
      </c>
      <c r="G27" s="487">
        <v>30098</v>
      </c>
      <c r="H27" s="487">
        <v>272</v>
      </c>
      <c r="I27" s="487">
        <v>16428</v>
      </c>
      <c r="J27" s="488">
        <v>3310</v>
      </c>
      <c r="K27" s="385"/>
      <c r="L27" s="385"/>
    </row>
    <row r="28" spans="2:12" ht="24" customHeight="1">
      <c r="B28" s="171" t="s">
        <v>511</v>
      </c>
      <c r="C28" s="486">
        <v>61497</v>
      </c>
      <c r="D28" s="487">
        <v>10989</v>
      </c>
      <c r="E28" s="487">
        <v>1724</v>
      </c>
      <c r="F28" s="487">
        <v>659</v>
      </c>
      <c r="G28" s="487">
        <v>30078</v>
      </c>
      <c r="H28" s="487">
        <v>192</v>
      </c>
      <c r="I28" s="487">
        <v>15090</v>
      </c>
      <c r="J28" s="488">
        <v>2765</v>
      </c>
      <c r="K28" s="385"/>
      <c r="L28" s="385"/>
    </row>
    <row r="29" spans="2:12" ht="24" customHeight="1">
      <c r="B29" s="171">
        <v>3</v>
      </c>
      <c r="C29" s="486">
        <v>60193</v>
      </c>
      <c r="D29" s="487">
        <v>11458</v>
      </c>
      <c r="E29" s="487">
        <v>2937</v>
      </c>
      <c r="F29" s="487">
        <v>587</v>
      </c>
      <c r="G29" s="487">
        <v>28757</v>
      </c>
      <c r="H29" s="487">
        <v>522</v>
      </c>
      <c r="I29" s="487">
        <v>13185</v>
      </c>
      <c r="J29" s="488">
        <v>2747</v>
      </c>
      <c r="K29" s="385"/>
      <c r="L29" s="385"/>
    </row>
    <row r="30" spans="2:12" ht="24" customHeight="1">
      <c r="B30" s="179">
        <v>4</v>
      </c>
      <c r="C30" s="489">
        <v>61907</v>
      </c>
      <c r="D30" s="490">
        <v>11419</v>
      </c>
      <c r="E30" s="490">
        <v>1572</v>
      </c>
      <c r="F30" s="490">
        <v>450</v>
      </c>
      <c r="G30" s="490">
        <v>30192</v>
      </c>
      <c r="H30" s="490">
        <v>480</v>
      </c>
      <c r="I30" s="490">
        <v>14766</v>
      </c>
      <c r="J30" s="491">
        <v>3028</v>
      </c>
      <c r="K30" s="385"/>
      <c r="L30" s="385"/>
    </row>
    <row r="31" spans="2:12" ht="21" customHeight="1">
      <c r="I31" s="126" t="s">
        <v>512</v>
      </c>
      <c r="J31" s="385"/>
    </row>
  </sheetData>
  <mergeCells count="9">
    <mergeCell ref="B2:J2"/>
    <mergeCell ref="C4:C5"/>
    <mergeCell ref="D4:D5"/>
    <mergeCell ref="E4:E5"/>
    <mergeCell ref="F4:F5"/>
    <mergeCell ref="G4:G5"/>
    <mergeCell ref="H4:H5"/>
    <mergeCell ref="I4:I5"/>
    <mergeCell ref="J4:J5"/>
  </mergeCells>
  <phoneticPr fontId="4"/>
  <pageMargins left="0.19685039370078741" right="0.19685039370078741" top="0.19685039370078741" bottom="0.19685039370078741" header="0" footer="0"/>
  <pageSetup paperSize="9" scale="92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18</vt:i4>
      </vt:variant>
    </vt:vector>
  </HeadingPairs>
  <TitlesOfParts>
    <vt:vector size="37" baseType="lpstr">
      <vt:lpstr>目次</vt:lpstr>
      <vt:lpstr>1-2</vt:lpstr>
      <vt:lpstr>3-4</vt:lpstr>
      <vt:lpstr>5</vt:lpstr>
      <vt:lpstr>6</vt:lpstr>
      <vt:lpstr>7</vt:lpstr>
      <vt:lpstr>8 </vt:lpstr>
      <vt:lpstr>9 </vt:lpstr>
      <vt:lpstr>10</vt:lpstr>
      <vt:lpstr>11</vt:lpstr>
      <vt:lpstr>12</vt:lpstr>
      <vt:lpstr>13</vt:lpstr>
      <vt:lpstr>14</vt:lpstr>
      <vt:lpstr>15-16</vt:lpstr>
      <vt:lpstr>17</vt:lpstr>
      <vt:lpstr>18</vt:lpstr>
      <vt:lpstr>19</vt:lpstr>
      <vt:lpstr>20</vt:lpstr>
      <vt:lpstr>21</vt:lpstr>
      <vt:lpstr>'10'!Print_Area</vt:lpstr>
      <vt:lpstr>'11'!Print_Area</vt:lpstr>
      <vt:lpstr>'12'!Print_Area</vt:lpstr>
      <vt:lpstr>'1-2'!Print_Area</vt:lpstr>
      <vt:lpstr>'13'!Print_Area</vt:lpstr>
      <vt:lpstr>'14'!Print_Area</vt:lpstr>
      <vt:lpstr>'15-16'!Print_Area</vt:lpstr>
      <vt:lpstr>'17'!Print_Area</vt:lpstr>
      <vt:lpstr>'18'!Print_Area</vt:lpstr>
      <vt:lpstr>'19'!Print_Area</vt:lpstr>
      <vt:lpstr>'20'!Print_Area</vt:lpstr>
      <vt:lpstr>'21'!Print_Area</vt:lpstr>
      <vt:lpstr>'3-4'!Print_Area</vt:lpstr>
      <vt:lpstr>'5'!Print_Area</vt:lpstr>
      <vt:lpstr>'6'!Print_Area</vt:lpstr>
      <vt:lpstr>'7'!Print_Area</vt:lpstr>
      <vt:lpstr>'8 '!Print_Area</vt:lpstr>
      <vt:lpstr>'9 '!Print_Area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cp:lastPrinted>2024-03-19T01:31:21Z</cp:lastPrinted>
  <dcterms:created xsi:type="dcterms:W3CDTF">2024-01-31T00:50:20Z</dcterms:created>
  <dcterms:modified xsi:type="dcterms:W3CDTF">2024-04-10T03:06:18Z</dcterms:modified>
</cp:coreProperties>
</file>