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0.100.98\情報政策係\【⑭統計】\09読谷村統計書\R5       読谷村統計書発刊一件\07.ホームページ掲載用\Excel\"/>
    </mc:Choice>
  </mc:AlternateContent>
  <bookViews>
    <workbookView xWindow="0" yWindow="0" windowWidth="28800" windowHeight="11910" tabRatio="725" activeTab="3"/>
  </bookViews>
  <sheets>
    <sheet name="目次" sheetId="29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27" r:id="rId8"/>
    <sheet name="8" sheetId="8" r:id="rId9"/>
    <sheet name="9" sheetId="9" r:id="rId10"/>
    <sheet name="10" sheetId="10" r:id="rId11"/>
    <sheet name="11" sheetId="12" r:id="rId12"/>
    <sheet name="12" sheetId="11" r:id="rId13"/>
    <sheet name="13" sheetId="13" r:id="rId14"/>
    <sheet name="　14" sheetId="14" r:id="rId15"/>
    <sheet name="　15" sheetId="15" r:id="rId16"/>
    <sheet name="16①②" sheetId="16" r:id="rId17"/>
    <sheet name="③④" sheetId="17" r:id="rId18"/>
    <sheet name="　17" sheetId="20" r:id="rId19"/>
    <sheet name="　18" sheetId="21" r:id="rId20"/>
    <sheet name="19　" sheetId="22" r:id="rId21"/>
    <sheet name="　20" sheetId="23" r:id="rId22"/>
    <sheet name="21" sheetId="28" r:id="rId23"/>
    <sheet name="　22" sheetId="26" r:id="rId24"/>
  </sheets>
  <definedNames>
    <definedName name="_xlnm.Print_Area" localSheetId="14">'　14'!$A$1:$J$20</definedName>
    <definedName name="_xlnm.Print_Area" localSheetId="15">'　15'!$A$1:$O$43</definedName>
    <definedName name="_xlnm.Print_Area" localSheetId="19">'　18'!$A$1:$K$33</definedName>
    <definedName name="_xlnm.Print_Area" localSheetId="1">'1'!$A$1:$S$30</definedName>
    <definedName name="_xlnm.Print_Area" localSheetId="10">'10'!$A$1:$Q$29</definedName>
    <definedName name="_xlnm.Print_Area" localSheetId="13">'13'!$A$1:$M$48</definedName>
    <definedName name="_xlnm.Print_Area" localSheetId="16">'16①②'!$A$1:$AE$48</definedName>
    <definedName name="_xlnm.Print_Area" localSheetId="20">'19　'!$A$1:$J$36</definedName>
    <definedName name="_xlnm.Print_Area" localSheetId="2">'2'!$A$1:$X$39</definedName>
    <definedName name="_xlnm.Print_Area" localSheetId="22">'21'!$A$1:$E$240</definedName>
    <definedName name="_xlnm.Print_Area" localSheetId="3">'3'!$A$1:$V$47</definedName>
    <definedName name="_xlnm.Print_Area" localSheetId="17">③④!$A$1:$I$26</definedName>
    <definedName name="_xlnm.Print_Area" localSheetId="4">'4'!$A$1:$O$26</definedName>
    <definedName name="_xlnm.Print_Area" localSheetId="5">'5'!$A$1:$F$11</definedName>
    <definedName name="_xlnm.Print_Area" localSheetId="6">'6'!$A$1:$Q$29</definedName>
    <definedName name="_xlnm.Print_Area" localSheetId="7">'7'!$A$1:$M$47</definedName>
    <definedName name="_xlnm.Print_Area" localSheetId="8">'8'!$A$1:$Q$29</definedName>
    <definedName name="_xlnm.Print_Area" localSheetId="9">'9'!$B$1:$M$10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27" l="1"/>
  <c r="D45" i="27"/>
  <c r="C45" i="27"/>
  <c r="B45" i="27"/>
  <c r="B44" i="27"/>
  <c r="D43" i="27"/>
  <c r="C43" i="27"/>
  <c r="B43" i="27"/>
  <c r="B42" i="27"/>
  <c r="D41" i="27"/>
  <c r="C41" i="27"/>
  <c r="B41" i="27"/>
  <c r="B40" i="27"/>
  <c r="K39" i="27"/>
  <c r="H39" i="27"/>
  <c r="E39" i="27"/>
  <c r="D39" i="27"/>
  <c r="C39" i="27"/>
  <c r="B39" i="27" s="1"/>
  <c r="B38" i="27"/>
  <c r="D37" i="27"/>
  <c r="C37" i="27"/>
  <c r="B37" i="27" s="1"/>
  <c r="B36" i="27"/>
  <c r="K35" i="27"/>
  <c r="H35" i="27"/>
  <c r="E35" i="27"/>
  <c r="D35" i="27"/>
  <c r="C35" i="27"/>
  <c r="B35" i="27"/>
  <c r="B34" i="27"/>
  <c r="K33" i="27"/>
  <c r="H33" i="27"/>
  <c r="E33" i="27"/>
  <c r="D33" i="27"/>
  <c r="C33" i="27"/>
  <c r="B33" i="27" s="1"/>
  <c r="B32" i="27"/>
  <c r="K31" i="27"/>
  <c r="H31" i="27"/>
  <c r="E31" i="27"/>
  <c r="D31" i="27"/>
  <c r="C31" i="27"/>
  <c r="B31" i="27"/>
  <c r="B30" i="27"/>
  <c r="K29" i="27"/>
  <c r="H29" i="27"/>
  <c r="E29" i="27"/>
  <c r="D29" i="27"/>
  <c r="C29" i="27"/>
  <c r="B29" i="27" s="1"/>
  <c r="B28" i="27"/>
  <c r="K27" i="27"/>
  <c r="H27" i="27"/>
  <c r="E27" i="27"/>
  <c r="D27" i="27"/>
  <c r="C27" i="27"/>
  <c r="B27" i="27"/>
  <c r="B11" i="27"/>
  <c r="K7" i="27"/>
  <c r="H7" i="27"/>
  <c r="E7" i="27"/>
  <c r="B7" i="27"/>
  <c r="Q11" i="13" l="1"/>
  <c r="Q12" i="13"/>
  <c r="Q13" i="13"/>
  <c r="Q14" i="13"/>
  <c r="Q15" i="13"/>
  <c r="Q16" i="13"/>
  <c r="Q17" i="13"/>
  <c r="Q18" i="13"/>
  <c r="Q19" i="13"/>
  <c r="Q20" i="13"/>
  <c r="P12" i="13"/>
  <c r="P13" i="13"/>
  <c r="P14" i="13"/>
  <c r="P15" i="13"/>
  <c r="P16" i="13"/>
  <c r="P17" i="13"/>
  <c r="P18" i="13"/>
  <c r="P19" i="13"/>
  <c r="P20" i="13"/>
  <c r="P11" i="13"/>
  <c r="X23" i="2" l="1"/>
  <c r="T32" i="2"/>
  <c r="C39" i="3"/>
  <c r="U33" i="2"/>
  <c r="T33" i="2"/>
  <c r="D27" i="1" l="1"/>
  <c r="C27" i="1"/>
  <c r="B26" i="1"/>
  <c r="C25" i="1"/>
  <c r="B25" i="1"/>
  <c r="AA26" i="26" l="1"/>
  <c r="Z26" i="26"/>
  <c r="AA25" i="26"/>
  <c r="Z25" i="26"/>
  <c r="AA24" i="26"/>
  <c r="Z24" i="26"/>
  <c r="AA23" i="26"/>
  <c r="Z23" i="26"/>
  <c r="AA22" i="26"/>
  <c r="Z22" i="26"/>
  <c r="AA16" i="26"/>
  <c r="Z16" i="26"/>
  <c r="AA15" i="26"/>
  <c r="Z15" i="26"/>
  <c r="AA14" i="26"/>
  <c r="Z14" i="26"/>
  <c r="AA13" i="26"/>
  <c r="Z13" i="26"/>
  <c r="AA12" i="26"/>
  <c r="Z12" i="26"/>
  <c r="AA11" i="26"/>
  <c r="Z11" i="26"/>
  <c r="AA10" i="26"/>
  <c r="Z10" i="26"/>
  <c r="AA9" i="26"/>
  <c r="Z9" i="26"/>
  <c r="AA8" i="26"/>
  <c r="Z8" i="26"/>
  <c r="AA6" i="26"/>
  <c r="Z6" i="26"/>
  <c r="B5" i="23" l="1"/>
  <c r="G5" i="23" s="1"/>
  <c r="B24" i="20"/>
  <c r="B22" i="20"/>
  <c r="B20" i="20"/>
  <c r="B18" i="20"/>
  <c r="B16" i="20"/>
  <c r="B14" i="20"/>
  <c r="B12" i="20"/>
  <c r="B10" i="20"/>
  <c r="B8" i="20"/>
  <c r="B9" i="20" s="1"/>
  <c r="B11" i="20" s="1"/>
  <c r="B13" i="20" s="1"/>
  <c r="B15" i="20" s="1"/>
  <c r="B17" i="20" s="1"/>
  <c r="B19" i="20" s="1"/>
  <c r="B21" i="20" s="1"/>
  <c r="B23" i="20" s="1"/>
  <c r="B25" i="20" s="1"/>
  <c r="B6" i="20"/>
  <c r="H24" i="17" l="1"/>
  <c r="G24" i="17"/>
  <c r="F24" i="17"/>
  <c r="E24" i="17"/>
  <c r="D24" i="17"/>
  <c r="AD18" i="16"/>
  <c r="AD19" i="16" s="1"/>
  <c r="AB18" i="16"/>
  <c r="AB19" i="16" s="1"/>
  <c r="Z18" i="16"/>
  <c r="Z19" i="16" s="1"/>
  <c r="X18" i="16"/>
  <c r="X19" i="16" s="1"/>
  <c r="V18" i="16"/>
  <c r="V19" i="16" s="1"/>
  <c r="T18" i="16"/>
  <c r="T19" i="16" s="1"/>
  <c r="R18" i="16"/>
  <c r="R19" i="16" s="1"/>
  <c r="O18" i="16"/>
  <c r="N18" i="16"/>
  <c r="M18" i="16"/>
  <c r="L18" i="16"/>
  <c r="K18" i="16"/>
  <c r="J18" i="16"/>
  <c r="I18" i="16"/>
  <c r="H18" i="16"/>
  <c r="E10" i="14" l="1"/>
  <c r="E9" i="14"/>
  <c r="E8" i="14"/>
  <c r="E7" i="14"/>
  <c r="AJ37" i="12" l="1"/>
  <c r="AI37" i="12"/>
  <c r="AH37" i="12"/>
  <c r="AG37" i="12"/>
  <c r="AF37" i="12"/>
  <c r="AE37" i="12"/>
  <c r="AD37" i="12"/>
  <c r="AB37" i="12"/>
  <c r="AA37" i="12"/>
  <c r="Z37" i="12"/>
  <c r="Y37" i="12"/>
  <c r="X37" i="12"/>
  <c r="W37" i="12"/>
  <c r="V37" i="12"/>
  <c r="T37" i="12"/>
  <c r="S37" i="12"/>
  <c r="P37" i="12"/>
  <c r="O37" i="12"/>
  <c r="H37" i="12"/>
  <c r="G37" i="12"/>
  <c r="F37" i="12"/>
  <c r="E37" i="12"/>
  <c r="D37" i="12"/>
  <c r="C37" i="12"/>
  <c r="R36" i="12"/>
  <c r="K36" i="12"/>
  <c r="K37" i="12" s="1"/>
  <c r="R35" i="12"/>
  <c r="R37" i="12" s="1"/>
  <c r="M35" i="12"/>
  <c r="M37" i="12" s="1"/>
  <c r="AJ27" i="12"/>
  <c r="AG27" i="12"/>
  <c r="AF27" i="12"/>
  <c r="AE27" i="12"/>
  <c r="AD27" i="12"/>
  <c r="AC27" i="12"/>
  <c r="AB27" i="12"/>
  <c r="AA27" i="12"/>
  <c r="Z27" i="12"/>
  <c r="Y27" i="12"/>
  <c r="X27" i="12"/>
  <c r="W27" i="12"/>
  <c r="U27" i="12"/>
  <c r="T27" i="12"/>
  <c r="S27" i="12"/>
  <c r="Q27" i="12"/>
  <c r="P27" i="12"/>
  <c r="O27" i="12"/>
  <c r="N27" i="12"/>
  <c r="L27" i="12"/>
  <c r="I27" i="12"/>
  <c r="H27" i="12"/>
  <c r="G27" i="12"/>
  <c r="F27" i="12"/>
  <c r="E27" i="12"/>
  <c r="D27" i="12"/>
  <c r="C27" i="12"/>
  <c r="K26" i="12"/>
  <c r="M26" i="12" s="1"/>
  <c r="R25" i="12"/>
  <c r="K25" i="12"/>
  <c r="M25" i="12" s="1"/>
  <c r="R24" i="12"/>
  <c r="K24" i="12"/>
  <c r="M24" i="12" s="1"/>
  <c r="V23" i="12"/>
  <c r="V27" i="12" s="1"/>
  <c r="R23" i="12"/>
  <c r="K23" i="12"/>
  <c r="M23" i="12" s="1"/>
  <c r="R22" i="12"/>
  <c r="R27" i="12" s="1"/>
  <c r="K22" i="12"/>
  <c r="S14" i="12"/>
  <c r="R14" i="12"/>
  <c r="M14" i="12"/>
  <c r="F14" i="12"/>
  <c r="E14" i="12"/>
  <c r="D14" i="12"/>
  <c r="C14" i="12"/>
  <c r="Q13" i="12"/>
  <c r="I13" i="12"/>
  <c r="K13" i="12" s="1"/>
  <c r="Q12" i="12"/>
  <c r="I12" i="12"/>
  <c r="K12" i="12" s="1"/>
  <c r="I11" i="12"/>
  <c r="K11" i="12" s="1"/>
  <c r="I10" i="12"/>
  <c r="I14" i="12" s="1"/>
  <c r="Q9" i="12"/>
  <c r="Q14" i="12" s="1"/>
  <c r="K9" i="12"/>
  <c r="I9" i="12"/>
  <c r="K27" i="12" l="1"/>
  <c r="K10" i="12"/>
  <c r="K14" i="12" s="1"/>
  <c r="M22" i="12"/>
  <c r="M27" i="12" s="1"/>
  <c r="H24" i="11" l="1"/>
  <c r="H23" i="11"/>
  <c r="H22" i="11"/>
  <c r="H21" i="11"/>
  <c r="H20" i="11"/>
  <c r="K17" i="11"/>
  <c r="K16" i="11"/>
  <c r="K15" i="11"/>
  <c r="K14" i="11"/>
  <c r="K13" i="11"/>
  <c r="L12" i="11"/>
  <c r="K12" i="11"/>
  <c r="L11" i="11"/>
  <c r="K11" i="11"/>
  <c r="L10" i="11"/>
  <c r="K10" i="11"/>
  <c r="L9" i="11"/>
  <c r="K9" i="11"/>
  <c r="L8" i="11"/>
  <c r="K8" i="11"/>
  <c r="P16" i="10"/>
  <c r="P15" i="10"/>
  <c r="P14" i="10"/>
  <c r="P13" i="10"/>
  <c r="P12" i="10"/>
  <c r="P11" i="10"/>
  <c r="P10" i="10"/>
  <c r="P9" i="10"/>
  <c r="P8" i="10"/>
  <c r="D7" i="10"/>
  <c r="P7" i="10" s="1"/>
  <c r="J9" i="9"/>
  <c r="H9" i="9"/>
  <c r="G9" i="9"/>
  <c r="F9" i="9"/>
  <c r="O15" i="8"/>
  <c r="N15" i="8"/>
  <c r="I15" i="8"/>
  <c r="F15" i="8"/>
  <c r="E15" i="8"/>
  <c r="O14" i="8"/>
  <c r="N14" i="8"/>
  <c r="I14" i="8"/>
  <c r="F14" i="8"/>
  <c r="E14" i="8"/>
  <c r="O13" i="8"/>
  <c r="N13" i="8"/>
  <c r="I13" i="8"/>
  <c r="F13" i="8"/>
  <c r="E13" i="8"/>
  <c r="O12" i="8"/>
  <c r="N12" i="8"/>
  <c r="I12" i="8"/>
  <c r="F12" i="8"/>
  <c r="E12" i="8"/>
  <c r="O11" i="8"/>
  <c r="N11" i="8"/>
  <c r="I11" i="8"/>
  <c r="F11" i="8"/>
  <c r="E11" i="8"/>
  <c r="O10" i="8"/>
  <c r="N10" i="8"/>
  <c r="I10" i="8"/>
  <c r="F10" i="8"/>
  <c r="E10" i="8"/>
  <c r="O9" i="8"/>
  <c r="N9" i="8"/>
  <c r="I9" i="8"/>
  <c r="F9" i="8"/>
  <c r="E9" i="8"/>
  <c r="O8" i="8"/>
  <c r="N8" i="8"/>
  <c r="I8" i="8"/>
  <c r="F8" i="8"/>
  <c r="E8" i="8"/>
  <c r="L7" i="8"/>
  <c r="I7" i="8"/>
  <c r="F7" i="8"/>
  <c r="C7" i="8"/>
  <c r="P16" i="6"/>
  <c r="P15" i="6"/>
  <c r="P14" i="6"/>
  <c r="P13" i="6"/>
  <c r="P12" i="6"/>
  <c r="P11" i="6"/>
  <c r="P10" i="6"/>
  <c r="P9" i="6"/>
  <c r="P8" i="6"/>
  <c r="P7" i="6"/>
  <c r="F9" i="5"/>
  <c r="D9" i="5"/>
  <c r="C9" i="5"/>
  <c r="B9" i="5"/>
  <c r="N14" i="4"/>
  <c r="M14" i="4"/>
  <c r="H14" i="4"/>
  <c r="E14" i="4"/>
  <c r="D14" i="4"/>
  <c r="N13" i="4"/>
  <c r="M13" i="4"/>
  <c r="H13" i="4"/>
  <c r="E13" i="4"/>
  <c r="D13" i="4"/>
  <c r="N12" i="4"/>
  <c r="M12" i="4"/>
  <c r="H12" i="4"/>
  <c r="E12" i="4"/>
  <c r="D12" i="4"/>
  <c r="N11" i="4"/>
  <c r="M11" i="4"/>
  <c r="H11" i="4"/>
  <c r="E11" i="4"/>
  <c r="D11" i="4"/>
  <c r="N10" i="4"/>
  <c r="M10" i="4"/>
  <c r="H10" i="4"/>
  <c r="E10" i="4"/>
  <c r="D10" i="4"/>
  <c r="N9" i="4"/>
  <c r="M9" i="4"/>
  <c r="H9" i="4"/>
  <c r="E9" i="4"/>
  <c r="D9" i="4"/>
  <c r="N8" i="4"/>
  <c r="M8" i="4"/>
  <c r="H8" i="4"/>
  <c r="E8" i="4"/>
  <c r="D8" i="4"/>
  <c r="N7" i="4"/>
  <c r="M7" i="4"/>
  <c r="H7" i="4"/>
  <c r="E7" i="4"/>
  <c r="D7" i="4"/>
  <c r="K6" i="4"/>
  <c r="H6" i="4"/>
  <c r="E6" i="4"/>
  <c r="B6" i="4"/>
  <c r="B46" i="3"/>
  <c r="D45" i="3"/>
  <c r="C45" i="3"/>
  <c r="B44" i="3"/>
  <c r="D43" i="3"/>
  <c r="C43" i="3"/>
  <c r="B42" i="3"/>
  <c r="D41" i="3"/>
  <c r="C41" i="3"/>
  <c r="B40" i="3"/>
  <c r="D39" i="3"/>
  <c r="B39" i="3" s="1"/>
  <c r="B38" i="3"/>
  <c r="B36" i="3"/>
  <c r="V35" i="3"/>
  <c r="S35" i="3"/>
  <c r="P35" i="3"/>
  <c r="M35" i="3"/>
  <c r="J35" i="3"/>
  <c r="G35" i="3"/>
  <c r="C35" i="3"/>
  <c r="B34" i="3"/>
  <c r="V33" i="3"/>
  <c r="S33" i="3"/>
  <c r="P33" i="3"/>
  <c r="M33" i="3"/>
  <c r="J33" i="3"/>
  <c r="G33" i="3"/>
  <c r="C33" i="3"/>
  <c r="B32" i="3"/>
  <c r="V31" i="3"/>
  <c r="S31" i="3"/>
  <c r="P31" i="3"/>
  <c r="M31" i="3"/>
  <c r="J31" i="3"/>
  <c r="G31" i="3"/>
  <c r="C31" i="3"/>
  <c r="B30" i="3"/>
  <c r="V29" i="3"/>
  <c r="S29" i="3"/>
  <c r="P29" i="3"/>
  <c r="M29" i="3"/>
  <c r="J29" i="3"/>
  <c r="G29" i="3"/>
  <c r="C29" i="3"/>
  <c r="B28" i="3"/>
  <c r="V27" i="3"/>
  <c r="S27" i="3"/>
  <c r="P27" i="3"/>
  <c r="M27" i="3"/>
  <c r="J27" i="3"/>
  <c r="G27" i="3"/>
  <c r="C27" i="3"/>
  <c r="B25" i="3"/>
  <c r="V23" i="3"/>
  <c r="S23" i="3"/>
  <c r="P23" i="3"/>
  <c r="M23" i="3"/>
  <c r="J23" i="3"/>
  <c r="G23" i="3"/>
  <c r="B23" i="3"/>
  <c r="V21" i="3"/>
  <c r="S21" i="3"/>
  <c r="P21" i="3"/>
  <c r="M21" i="3"/>
  <c r="J21" i="3"/>
  <c r="G21" i="3"/>
  <c r="B21" i="3"/>
  <c r="V19" i="3"/>
  <c r="S19" i="3"/>
  <c r="P19" i="3"/>
  <c r="M19" i="3"/>
  <c r="J19" i="3"/>
  <c r="G19" i="3"/>
  <c r="B19" i="3"/>
  <c r="V17" i="3"/>
  <c r="S17" i="3"/>
  <c r="P17" i="3"/>
  <c r="M17" i="3"/>
  <c r="J17" i="3"/>
  <c r="G17" i="3"/>
  <c r="B17" i="3"/>
  <c r="V15" i="3"/>
  <c r="S15" i="3"/>
  <c r="P15" i="3"/>
  <c r="M15" i="3"/>
  <c r="J15" i="3"/>
  <c r="G15" i="3"/>
  <c r="B15" i="3"/>
  <c r="V13" i="3"/>
  <c r="S13" i="3"/>
  <c r="P13" i="3"/>
  <c r="M13" i="3"/>
  <c r="J13" i="3"/>
  <c r="G13" i="3"/>
  <c r="B13" i="3"/>
  <c r="V11" i="3"/>
  <c r="S11" i="3"/>
  <c r="P11" i="3"/>
  <c r="M11" i="3"/>
  <c r="J11" i="3"/>
  <c r="G11" i="3"/>
  <c r="B11" i="3"/>
  <c r="V9" i="3"/>
  <c r="S9" i="3"/>
  <c r="P9" i="3"/>
  <c r="M9" i="3"/>
  <c r="J9" i="3"/>
  <c r="G9" i="3"/>
  <c r="B9" i="3"/>
  <c r="T7" i="3"/>
  <c r="Q7" i="3"/>
  <c r="N7" i="3"/>
  <c r="K7" i="3"/>
  <c r="H7" i="3"/>
  <c r="E7" i="3"/>
  <c r="D7" i="3"/>
  <c r="C7" i="3"/>
  <c r="X34" i="2"/>
  <c r="W34" i="2"/>
  <c r="V34" i="2"/>
  <c r="U34" i="2"/>
  <c r="T34" i="2"/>
  <c r="S34" i="2"/>
  <c r="R34" i="2"/>
  <c r="Q34" i="2"/>
  <c r="P34" i="2"/>
  <c r="O34" i="2"/>
  <c r="O37" i="2" s="1"/>
  <c r="N34" i="2"/>
  <c r="M34" i="2"/>
  <c r="L34" i="2"/>
  <c r="K34" i="2"/>
  <c r="J34" i="2"/>
  <c r="I34" i="2"/>
  <c r="H34" i="2"/>
  <c r="G34" i="2"/>
  <c r="F34" i="2"/>
  <c r="E34" i="2"/>
  <c r="X33" i="2"/>
  <c r="W33" i="2"/>
  <c r="V33" i="2"/>
  <c r="S33" i="2"/>
  <c r="R33" i="2"/>
  <c r="Q33" i="2"/>
  <c r="P33" i="2"/>
  <c r="O33" i="2"/>
  <c r="O36" i="2" s="1"/>
  <c r="N33" i="2"/>
  <c r="M33" i="2"/>
  <c r="L33" i="2"/>
  <c r="K33" i="2"/>
  <c r="J33" i="2"/>
  <c r="I33" i="2"/>
  <c r="H33" i="2"/>
  <c r="G33" i="2"/>
  <c r="F33" i="2"/>
  <c r="E33" i="2"/>
  <c r="X32" i="2"/>
  <c r="W32" i="2"/>
  <c r="V32" i="2"/>
  <c r="U32" i="2"/>
  <c r="S32" i="2"/>
  <c r="R32" i="2"/>
  <c r="Q32" i="2"/>
  <c r="P32" i="2"/>
  <c r="O32" i="2"/>
  <c r="O35" i="2" s="1"/>
  <c r="N32" i="2"/>
  <c r="M32" i="2"/>
  <c r="L32" i="2"/>
  <c r="K32" i="2"/>
  <c r="J32" i="2"/>
  <c r="I32" i="2"/>
  <c r="H32" i="2"/>
  <c r="G32" i="2"/>
  <c r="F32" i="2"/>
  <c r="E32" i="2"/>
  <c r="X25" i="2"/>
  <c r="X37" i="2" s="1"/>
  <c r="W25" i="2"/>
  <c r="V25" i="2"/>
  <c r="V37" i="2" s="1"/>
  <c r="U25" i="2"/>
  <c r="U37" i="2" s="1"/>
  <c r="T25" i="2"/>
  <c r="S25" i="2"/>
  <c r="R25" i="2"/>
  <c r="R37" i="2" s="1"/>
  <c r="Q25" i="2"/>
  <c r="Q37" i="2" s="1"/>
  <c r="P25" i="2"/>
  <c r="P37" i="2" s="1"/>
  <c r="N25" i="2"/>
  <c r="N37" i="2" s="1"/>
  <c r="M25" i="2"/>
  <c r="L25" i="2"/>
  <c r="K25" i="2"/>
  <c r="J25" i="2"/>
  <c r="J37" i="2" s="1"/>
  <c r="I25" i="2"/>
  <c r="H25" i="2"/>
  <c r="G25" i="2"/>
  <c r="F25" i="2"/>
  <c r="F37" i="2" s="1"/>
  <c r="E25" i="2"/>
  <c r="X24" i="2"/>
  <c r="W24" i="2"/>
  <c r="V24" i="2"/>
  <c r="V36" i="2" s="1"/>
  <c r="U24" i="2"/>
  <c r="T24" i="2"/>
  <c r="S24" i="2"/>
  <c r="R24" i="2"/>
  <c r="R36" i="2" s="1"/>
  <c r="Q24" i="2"/>
  <c r="P24" i="2"/>
  <c r="N24" i="2"/>
  <c r="N36" i="2" s="1"/>
  <c r="M24" i="2"/>
  <c r="L24" i="2"/>
  <c r="L36" i="2" s="1"/>
  <c r="K24" i="2"/>
  <c r="K36" i="2" s="1"/>
  <c r="J24" i="2"/>
  <c r="J36" i="2" s="1"/>
  <c r="I24" i="2"/>
  <c r="H24" i="2"/>
  <c r="H36" i="2" s="1"/>
  <c r="G24" i="2"/>
  <c r="G36" i="2" s="1"/>
  <c r="F24" i="2"/>
  <c r="F36" i="2" s="1"/>
  <c r="E24" i="2"/>
  <c r="X35" i="2"/>
  <c r="W23" i="2"/>
  <c r="V23" i="2"/>
  <c r="V35" i="2" s="1"/>
  <c r="U23" i="2"/>
  <c r="T23" i="2"/>
  <c r="T35" i="2" s="1"/>
  <c r="S23" i="2"/>
  <c r="S35" i="2" s="1"/>
  <c r="R23" i="2"/>
  <c r="R35" i="2" s="1"/>
  <c r="Q23" i="2"/>
  <c r="P23" i="2"/>
  <c r="P35" i="2" s="1"/>
  <c r="N23" i="2"/>
  <c r="N35" i="2" s="1"/>
  <c r="M23" i="2"/>
  <c r="L23" i="2"/>
  <c r="K23" i="2"/>
  <c r="J23" i="2"/>
  <c r="J35" i="2" s="1"/>
  <c r="I23" i="2"/>
  <c r="H23" i="2"/>
  <c r="G23" i="2"/>
  <c r="F23" i="2"/>
  <c r="F35" i="2" s="1"/>
  <c r="E23" i="2"/>
  <c r="O13" i="2"/>
  <c r="O12" i="2"/>
  <c r="O11" i="2"/>
  <c r="D29" i="1"/>
  <c r="C29" i="1"/>
  <c r="B29" i="1"/>
  <c r="D28" i="1"/>
  <c r="C28" i="1"/>
  <c r="B28" i="1"/>
  <c r="B27" i="1"/>
  <c r="D26" i="1"/>
  <c r="C26" i="1"/>
  <c r="D25" i="1"/>
  <c r="D24" i="1"/>
  <c r="C24" i="1"/>
  <c r="B24" i="1"/>
  <c r="D23" i="1"/>
  <c r="C23" i="1"/>
  <c r="B23" i="1"/>
  <c r="D22" i="1"/>
  <c r="C22" i="1"/>
  <c r="B22" i="1"/>
  <c r="D21" i="1"/>
  <c r="C21" i="1"/>
  <c r="B21" i="1"/>
  <c r="C20" i="1"/>
  <c r="B20" i="1"/>
  <c r="D35" i="3" l="1"/>
  <c r="B35" i="3" s="1"/>
  <c r="D29" i="3"/>
  <c r="D31" i="3"/>
  <c r="B31" i="3" s="1"/>
  <c r="D33" i="3"/>
  <c r="D27" i="3"/>
  <c r="B27" i="3" s="1"/>
  <c r="B29" i="3"/>
  <c r="B33" i="3"/>
  <c r="B41" i="3"/>
  <c r="O9" i="4"/>
  <c r="O13" i="4"/>
  <c r="Q35" i="2"/>
  <c r="U35" i="2"/>
  <c r="E36" i="2"/>
  <c r="I36" i="2"/>
  <c r="M36" i="2"/>
  <c r="S37" i="2"/>
  <c r="W37" i="2"/>
  <c r="B45" i="3"/>
  <c r="O7" i="4"/>
  <c r="O11" i="4"/>
  <c r="W35" i="2"/>
  <c r="T37" i="2"/>
  <c r="P9" i="8"/>
  <c r="P11" i="8"/>
  <c r="P13" i="8"/>
  <c r="P15" i="8"/>
  <c r="P8" i="8"/>
  <c r="P10" i="8"/>
  <c r="P12" i="8"/>
  <c r="P14" i="8"/>
  <c r="B43" i="3"/>
  <c r="O8" i="4"/>
  <c r="O10" i="4"/>
  <c r="O12" i="4"/>
  <c r="O14" i="4"/>
  <c r="B7" i="3"/>
  <c r="E35" i="2"/>
  <c r="G35" i="2"/>
  <c r="I35" i="2"/>
  <c r="K35" i="2"/>
  <c r="M35" i="2"/>
  <c r="Q36" i="2"/>
  <c r="S36" i="2"/>
  <c r="U36" i="2"/>
  <c r="W36" i="2"/>
  <c r="E37" i="2"/>
  <c r="G37" i="2"/>
  <c r="I37" i="2"/>
  <c r="K37" i="2"/>
  <c r="M37" i="2"/>
  <c r="H35" i="2"/>
  <c r="L35" i="2"/>
  <c r="P36" i="2"/>
  <c r="T36" i="2"/>
  <c r="X36" i="2"/>
  <c r="H37" i="2"/>
  <c r="L37" i="2"/>
</calcChain>
</file>

<file path=xl/sharedStrings.xml><?xml version="1.0" encoding="utf-8"?>
<sst xmlns="http://schemas.openxmlformats.org/spreadsheetml/2006/main" count="2138" uniqueCount="962">
  <si>
    <t>Ｐ９１</t>
    <phoneticPr fontId="5"/>
  </si>
  <si>
    <t>１０　教 育 及 び 文 化</t>
    <phoneticPr fontId="5"/>
  </si>
  <si>
    <t>◆　幼稚園</t>
    <rPh sb="2" eb="5">
      <t>ヨウチエン</t>
    </rPh>
    <phoneticPr fontId="9"/>
  </si>
  <si>
    <t>(1)　年度別園児数・学級数・教員数の推移</t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</si>
  <si>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11"/>
  </si>
  <si>
    <t>区分</t>
  </si>
  <si>
    <t>総        計</t>
  </si>
  <si>
    <t>渡慶次 幼稚園</t>
  </si>
  <si>
    <t>読谷 幼稚園</t>
  </si>
  <si>
    <t>喜名 幼稚園</t>
  </si>
  <si>
    <t>古堅 幼稚園</t>
  </si>
  <si>
    <t>古堅南 幼稚園</t>
  </si>
  <si>
    <t>年度</t>
  </si>
  <si>
    <t>園児数</t>
  </si>
  <si>
    <t>学級数</t>
  </si>
  <si>
    <t>教員数</t>
  </si>
  <si>
    <t>平成4年度</t>
    <rPh sb="0" eb="2">
      <t>ヘイセイ</t>
    </rPh>
    <rPh sb="3" eb="5">
      <t>ネンド</t>
    </rPh>
    <phoneticPr fontId="11"/>
  </si>
  <si>
    <t xml:space="preserve">109 </t>
    <phoneticPr fontId="5"/>
  </si>
  <si>
    <t xml:space="preserve">111 </t>
    <phoneticPr fontId="5"/>
  </si>
  <si>
    <t>平成6年度</t>
    <rPh sb="0" eb="2">
      <t>ヘイセイ</t>
    </rPh>
    <rPh sb="3" eb="5">
      <t>ネンド</t>
    </rPh>
    <phoneticPr fontId="11"/>
  </si>
  <si>
    <t xml:space="preserve">113 </t>
    <phoneticPr fontId="5"/>
  </si>
  <si>
    <t>平成9年度</t>
    <rPh sb="0" eb="2">
      <t>ヘイセイ</t>
    </rPh>
    <rPh sb="3" eb="5">
      <t>ネンド</t>
    </rPh>
    <phoneticPr fontId="5"/>
  </si>
  <si>
    <t>平成10年度</t>
    <rPh sb="0" eb="2">
      <t>ヘイセイ</t>
    </rPh>
    <rPh sb="4" eb="6">
      <t>ネンド</t>
    </rPh>
    <phoneticPr fontId="5"/>
  </si>
  <si>
    <t>平成11年度</t>
    <rPh sb="0" eb="2">
      <t>ヘイセイ</t>
    </rPh>
    <rPh sb="4" eb="6">
      <t>ネンド</t>
    </rPh>
    <phoneticPr fontId="5"/>
  </si>
  <si>
    <t>平成12年度</t>
    <rPh sb="0" eb="2">
      <t>ヘイセイ</t>
    </rPh>
    <rPh sb="4" eb="6">
      <t>ネンド</t>
    </rPh>
    <phoneticPr fontId="5"/>
  </si>
  <si>
    <t xml:space="preserve">103 </t>
    <phoneticPr fontId="5"/>
  </si>
  <si>
    <t>87</t>
  </si>
  <si>
    <t>75</t>
    <phoneticPr fontId="4"/>
  </si>
  <si>
    <t>79</t>
    <phoneticPr fontId="4"/>
  </si>
  <si>
    <t>73</t>
    <phoneticPr fontId="4"/>
  </si>
  <si>
    <t>72</t>
    <phoneticPr fontId="4"/>
  </si>
  <si>
    <t>101</t>
    <phoneticPr fontId="4"/>
  </si>
  <si>
    <t>82</t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</si>
  <si>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</si>
  <si>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80</t>
    <phoneticPr fontId="4"/>
  </si>
  <si>
    <t>83</t>
    <phoneticPr fontId="4"/>
  </si>
  <si>
    <t>資料 ：学校基本調査</t>
    <rPh sb="0" eb="2">
      <t>シリョウ</t>
    </rPh>
    <rPh sb="4" eb="6">
      <t>ガッコウ</t>
    </rPh>
    <rPh sb="6" eb="8">
      <t>キホン</t>
    </rPh>
    <rPh sb="8" eb="10">
      <t>チョウサ</t>
    </rPh>
    <phoneticPr fontId="11"/>
  </si>
  <si>
    <t>◆　小学校・中学校</t>
    <rPh sb="2" eb="5">
      <t>ショウガッコウ</t>
    </rPh>
    <rPh sb="6" eb="9">
      <t>チュウガッコウ</t>
    </rPh>
    <phoneticPr fontId="9"/>
  </si>
  <si>
    <t>(2)　学級数及び児童生徒数の推移</t>
  </si>
  <si>
    <t>年度</t>
    <rPh sb="0" eb="2">
      <t>ネンド</t>
    </rPh>
    <phoneticPr fontId="5"/>
  </si>
  <si>
    <t>平成
4年度</t>
    <rPh sb="5" eb="6">
      <t>ド</t>
    </rPh>
    <phoneticPr fontId="5"/>
  </si>
  <si>
    <t>平成
5年度</t>
    <rPh sb="5" eb="6">
      <t>ド</t>
    </rPh>
    <phoneticPr fontId="5"/>
  </si>
  <si>
    <t>平成6年度</t>
    <rPh sb="0" eb="2">
      <t>ヘイセイ</t>
    </rPh>
    <rPh sb="3" eb="5">
      <t>ネンド</t>
    </rPh>
    <phoneticPr fontId="5"/>
  </si>
  <si>
    <t>平成7年度</t>
    <rPh sb="0" eb="2">
      <t>ヘイセイ</t>
    </rPh>
    <rPh sb="3" eb="4">
      <t>ネン</t>
    </rPh>
    <rPh sb="4" eb="5">
      <t>ド</t>
    </rPh>
    <phoneticPr fontId="5"/>
  </si>
  <si>
    <t>学校別</t>
  </si>
  <si>
    <t>児童数</t>
  </si>
  <si>
    <t>渡慶次小学校</t>
  </si>
  <si>
    <t>小</t>
  </si>
  <si>
    <t>読谷小学校</t>
  </si>
  <si>
    <t>学</t>
  </si>
  <si>
    <t>喜名小学校</t>
  </si>
  <si>
    <t>古堅小学校</t>
  </si>
  <si>
    <t>校</t>
  </si>
  <si>
    <t>古堅南小学校</t>
  </si>
  <si>
    <t>小　　計</t>
  </si>
  <si>
    <t>生徒数</t>
    <rPh sb="0" eb="2">
      <t>セイト</t>
    </rPh>
    <phoneticPr fontId="5"/>
  </si>
  <si>
    <t>中</t>
  </si>
  <si>
    <t>読谷中学校</t>
  </si>
  <si>
    <t>古堅中学校</t>
  </si>
  <si>
    <t>児童生徒数</t>
    <rPh sb="2" eb="4">
      <t>セイト</t>
    </rPh>
    <phoneticPr fontId="5"/>
  </si>
  <si>
    <t>合　　　計</t>
  </si>
  <si>
    <t>※　教員数は本務者のみ。</t>
    <rPh sb="2" eb="5">
      <t>キョウインスウ</t>
    </rPh>
    <rPh sb="6" eb="8">
      <t>ホンム</t>
    </rPh>
    <rPh sb="8" eb="9">
      <t>シャ</t>
    </rPh>
    <phoneticPr fontId="5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</si>
  <si>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5"/>
  </si>
  <si>
    <t>(3)　小学校の学年別児童数の推移</t>
    <phoneticPr fontId="5"/>
  </si>
  <si>
    <t>学年</t>
  </si>
  <si>
    <t>総　　計</t>
  </si>
  <si>
    <t>１　年</t>
  </si>
  <si>
    <t>２　年</t>
  </si>
  <si>
    <t>３　年</t>
  </si>
  <si>
    <t>４　年</t>
  </si>
  <si>
    <t>５　年</t>
  </si>
  <si>
    <t>６　年</t>
  </si>
  <si>
    <t>計</t>
  </si>
  <si>
    <t>男</t>
  </si>
  <si>
    <t>女</t>
  </si>
  <si>
    <t>平成4年度</t>
    <rPh sb="0" eb="2">
      <t>ヘイセイ</t>
    </rPh>
    <rPh sb="3" eb="5">
      <t>ネンド</t>
    </rPh>
    <phoneticPr fontId="5"/>
  </si>
  <si>
    <t>(23)</t>
  </si>
  <si>
    <t>(2)</t>
  </si>
  <si>
    <t>(5)</t>
  </si>
  <si>
    <t>(6)</t>
  </si>
  <si>
    <t>(3)</t>
  </si>
  <si>
    <t>(4)</t>
  </si>
  <si>
    <t>平成5年度</t>
    <rPh sb="0" eb="2">
      <t>ヘイセイ</t>
    </rPh>
    <rPh sb="3" eb="5">
      <t>ネンド</t>
    </rPh>
    <phoneticPr fontId="5"/>
  </si>
  <si>
    <t>平成7年度</t>
    <rPh sb="0" eb="2">
      <t>ヘイセイ</t>
    </rPh>
    <rPh sb="3" eb="5">
      <t>ネンド</t>
    </rPh>
    <phoneticPr fontId="5"/>
  </si>
  <si>
    <t>(-)</t>
    <phoneticPr fontId="11"/>
  </si>
  <si>
    <t>合計</t>
    <rPh sb="0" eb="2">
      <t>ゴウケイ</t>
    </rPh>
    <phoneticPr fontId="5"/>
  </si>
  <si>
    <t>令和元年</t>
    <rPh sb="0" eb="2">
      <t>レイワ</t>
    </rPh>
    <rPh sb="2" eb="4">
      <t>ガンネン</t>
    </rPh>
    <phoneticPr fontId="5"/>
  </si>
  <si>
    <t>※　（　）内は特別支援学級児童数で内数である。</t>
    <rPh sb="7" eb="9">
      <t>トクベツ</t>
    </rPh>
    <rPh sb="9" eb="11">
      <t>シエン</t>
    </rPh>
    <rPh sb="11" eb="13">
      <t>ガッキュウ</t>
    </rPh>
    <rPh sb="13" eb="16">
      <t>ジドウスウ</t>
    </rPh>
    <phoneticPr fontId="11"/>
  </si>
  <si>
    <t>資料：学校基本調査報告書</t>
    <rPh sb="0" eb="2">
      <t>シリョウ</t>
    </rPh>
    <rPh sb="3" eb="5">
      <t>ガッコウ</t>
    </rPh>
    <rPh sb="5" eb="7">
      <t>キホン</t>
    </rPh>
    <rPh sb="7" eb="9">
      <t>チョウサ</t>
    </rPh>
    <rPh sb="9" eb="11">
      <t>ホウコク</t>
    </rPh>
    <rPh sb="11" eb="12">
      <t>ショ</t>
    </rPh>
    <phoneticPr fontId="11"/>
  </si>
  <si>
    <t>渡慶次</t>
    <rPh sb="0" eb="3">
      <t>トケシ</t>
    </rPh>
    <phoneticPr fontId="5"/>
  </si>
  <si>
    <t>読谷</t>
    <rPh sb="0" eb="2">
      <t>ヨミタン</t>
    </rPh>
    <phoneticPr fontId="5"/>
  </si>
  <si>
    <t>喜名</t>
    <rPh sb="0" eb="2">
      <t>キナ</t>
    </rPh>
    <phoneticPr fontId="5"/>
  </si>
  <si>
    <t>古堅</t>
    <rPh sb="0" eb="2">
      <t>フルゲン</t>
    </rPh>
    <phoneticPr fontId="5"/>
  </si>
  <si>
    <t>R元</t>
    <rPh sb="1" eb="2">
      <t>モト</t>
    </rPh>
    <phoneticPr fontId="5"/>
  </si>
  <si>
    <t>合計</t>
  </si>
  <si>
    <t>(4)　小学校の学級数・教員数の推移</t>
    <phoneticPr fontId="5"/>
  </si>
  <si>
    <t>学　　級　　数</t>
  </si>
  <si>
    <t>教　　員　　数</t>
  </si>
  <si>
    <t>職　　員　　数</t>
  </si>
  <si>
    <t>児　　童　　数</t>
  </si>
  <si>
    <t>１学級当たり児童数</t>
  </si>
  <si>
    <t>普通学級</t>
  </si>
  <si>
    <t>特別支援学級</t>
    <rPh sb="0" eb="2">
      <t>トクベツ</t>
    </rPh>
    <rPh sb="2" eb="4">
      <t>シエン</t>
    </rPh>
    <rPh sb="4" eb="6">
      <t>ガッキュウ</t>
    </rPh>
    <phoneticPr fontId="5"/>
  </si>
  <si>
    <t>平成9年度</t>
    <rPh sb="0" eb="2">
      <t>ヘイセイ</t>
    </rPh>
    <rPh sb="3" eb="4">
      <t>ネン</t>
    </rPh>
    <rPh sb="4" eb="5">
      <t>ド</t>
    </rPh>
    <phoneticPr fontId="5"/>
  </si>
  <si>
    <t>教員数・職員数とも本務者のみ</t>
    <rPh sb="0" eb="3">
      <t>キョウインスウ</t>
    </rPh>
    <rPh sb="4" eb="6">
      <t>ショクイン</t>
    </rPh>
    <rPh sb="6" eb="7">
      <t>スウ</t>
    </rPh>
    <rPh sb="9" eb="11">
      <t>ホンム</t>
    </rPh>
    <rPh sb="11" eb="12">
      <t>シャ</t>
    </rPh>
    <phoneticPr fontId="5"/>
  </si>
  <si>
    <t>資料：学校基本調査報告書</t>
    <rPh sb="0" eb="2">
      <t>シリョウ</t>
    </rPh>
    <rPh sb="3" eb="5">
      <t>ガッコウ</t>
    </rPh>
    <rPh sb="5" eb="7">
      <t>キホン</t>
    </rPh>
    <rPh sb="7" eb="9">
      <t>チョウサ</t>
    </rPh>
    <rPh sb="9" eb="12">
      <t>ホウコクショ</t>
    </rPh>
    <phoneticPr fontId="11"/>
  </si>
  <si>
    <t>(5)　小学校図書室の状況</t>
    <rPh sb="9" eb="10">
      <t>シツ</t>
    </rPh>
    <phoneticPr fontId="11"/>
  </si>
  <si>
    <t>図書館面積(㎡)</t>
  </si>
  <si>
    <t>基準冊数</t>
  </si>
  <si>
    <t>保有冊数</t>
  </si>
  <si>
    <t>不足冊数</t>
  </si>
  <si>
    <t>達成率(%)</t>
  </si>
  <si>
    <t>-</t>
    <phoneticPr fontId="5"/>
  </si>
  <si>
    <t>読谷小学校</t>
    <phoneticPr fontId="5"/>
  </si>
  <si>
    <t>古堅小学校</t>
    <phoneticPr fontId="5"/>
  </si>
  <si>
    <t>-</t>
    <phoneticPr fontId="5"/>
  </si>
  <si>
    <t>古堅南小学校</t>
    <phoneticPr fontId="5"/>
  </si>
  <si>
    <t>合　　計</t>
  </si>
  <si>
    <t>渡慶次小学校</t>
    <phoneticPr fontId="5"/>
  </si>
  <si>
    <t>-</t>
  </si>
  <si>
    <t>令和5年3月31日現在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1"/>
  </si>
  <si>
    <t>喜名小学校</t>
    <phoneticPr fontId="5"/>
  </si>
  <si>
    <t>資料：教育委員会　学校指導課</t>
    <phoneticPr fontId="5"/>
  </si>
  <si>
    <t>(6)　小学校図書の状況</t>
    <phoneticPr fontId="5"/>
  </si>
  <si>
    <t>各年3月末現在</t>
    <rPh sb="0" eb="2">
      <t>カクネン</t>
    </rPh>
    <rPh sb="3" eb="4">
      <t>ガツ</t>
    </rPh>
    <rPh sb="4" eb="5">
      <t>マツ</t>
    </rPh>
    <rPh sb="5" eb="7">
      <t>ゲンザイ</t>
    </rPh>
    <phoneticPr fontId="11"/>
  </si>
  <si>
    <t>区分</t>
    <phoneticPr fontId="5"/>
  </si>
  <si>
    <t>図　書
冊　数</t>
    <phoneticPr fontId="5"/>
  </si>
  <si>
    <t>図　　　書　　　の　　　種　　　類</t>
  </si>
  <si>
    <t>１人当り
図 書 数</t>
    <phoneticPr fontId="5"/>
  </si>
  <si>
    <t>年度</t>
    <phoneticPr fontId="5"/>
  </si>
  <si>
    <t>総　記</t>
  </si>
  <si>
    <t>哲　学</t>
  </si>
  <si>
    <t>歴　史　
地　理</t>
    <phoneticPr fontId="5"/>
  </si>
  <si>
    <t>社　会　
科　学</t>
    <phoneticPr fontId="5"/>
  </si>
  <si>
    <t>自　然　
科　学</t>
    <phoneticPr fontId="5"/>
  </si>
  <si>
    <t>工　学</t>
  </si>
  <si>
    <t>産　業</t>
  </si>
  <si>
    <t>芸　術</t>
  </si>
  <si>
    <t>語　学</t>
  </si>
  <si>
    <t>文　学</t>
  </si>
  <si>
    <t>その他</t>
  </si>
  <si>
    <t>平成5年度</t>
    <rPh sb="0" eb="2">
      <t>ヘイセイ</t>
    </rPh>
    <rPh sb="3" eb="5">
      <t>ネンド</t>
    </rPh>
    <phoneticPr fontId="11"/>
  </si>
  <si>
    <t>平成10年度</t>
    <rPh sb="0" eb="2">
      <t>ヘイセイ</t>
    </rPh>
    <rPh sb="4" eb="5">
      <t>ネン</t>
    </rPh>
    <rPh sb="5" eb="6">
      <t>ド</t>
    </rPh>
    <phoneticPr fontId="5"/>
  </si>
  <si>
    <t>令和元年度</t>
    <rPh sb="0" eb="2">
      <t>レイワ</t>
    </rPh>
    <rPh sb="2" eb="3">
      <t>ガン</t>
    </rPh>
    <rPh sb="3" eb="5">
      <t>ネンド</t>
    </rPh>
    <phoneticPr fontId="5"/>
  </si>
  <si>
    <t>※　児童数については各年5月1日現在である。</t>
    <rPh sb="2" eb="5">
      <t>ジドウスウ</t>
    </rPh>
    <rPh sb="10" eb="12">
      <t>カクトシ</t>
    </rPh>
    <rPh sb="13" eb="14">
      <t>ガツ</t>
    </rPh>
    <rPh sb="15" eb="16">
      <t>ニチ</t>
    </rPh>
    <rPh sb="16" eb="18">
      <t>ゲンザイ</t>
    </rPh>
    <phoneticPr fontId="5"/>
  </si>
  <si>
    <t>資料：教育委員会　学校指導課</t>
    <rPh sb="0" eb="2">
      <t>シリョウ</t>
    </rPh>
    <rPh sb="3" eb="5">
      <t>キョウイク</t>
    </rPh>
    <rPh sb="5" eb="8">
      <t>イインカイ</t>
    </rPh>
    <rPh sb="9" eb="11">
      <t>ガッコウ</t>
    </rPh>
    <rPh sb="11" eb="13">
      <t>シドウ</t>
    </rPh>
    <rPh sb="13" eb="14">
      <t>カ</t>
    </rPh>
    <phoneticPr fontId="11"/>
  </si>
  <si>
    <t>R3</t>
    <phoneticPr fontId="5"/>
  </si>
  <si>
    <t>ｐ９６</t>
    <phoneticPr fontId="5"/>
  </si>
  <si>
    <t>(7)　中学校の学年別生徒数の推移</t>
    <phoneticPr fontId="5"/>
  </si>
  <si>
    <t>各年5月1日現在</t>
    <rPh sb="3" eb="4">
      <t>ガツ</t>
    </rPh>
    <phoneticPr fontId="5"/>
  </si>
  <si>
    <t>総  計</t>
  </si>
  <si>
    <t>１ 年</t>
  </si>
  <si>
    <t>２ 年</t>
  </si>
  <si>
    <t>３ 年</t>
  </si>
  <si>
    <t>(1)</t>
  </si>
  <si>
    <t>(6)</t>
    <phoneticPr fontId="11"/>
  </si>
  <si>
    <t>(2)</t>
    <phoneticPr fontId="11"/>
  </si>
  <si>
    <t>(1)</t>
    <phoneticPr fontId="11"/>
  </si>
  <si>
    <t>(3)</t>
    <phoneticPr fontId="11"/>
  </si>
  <si>
    <t>平成８年度</t>
    <rPh sb="0" eb="2">
      <t>ヘイセイ</t>
    </rPh>
    <rPh sb="3" eb="5">
      <t>ネンド</t>
    </rPh>
    <phoneticPr fontId="5"/>
  </si>
  <si>
    <t>平成13年度</t>
    <rPh sb="0" eb="2">
      <t>ヘイセイ</t>
    </rPh>
    <rPh sb="4" eb="6">
      <t>ネンド</t>
    </rPh>
    <phoneticPr fontId="5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</si>
  <si>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5"/>
  </si>
  <si>
    <t>※　（　 ）内は特別支援学級生徒数で内数である。</t>
    <rPh sb="8" eb="10">
      <t>トクベツ</t>
    </rPh>
    <rPh sb="10" eb="12">
      <t>シエン</t>
    </rPh>
    <rPh sb="12" eb="14">
      <t>ガッキュウ</t>
    </rPh>
    <rPh sb="14" eb="17">
      <t>セイトスウ</t>
    </rPh>
    <phoneticPr fontId="11"/>
  </si>
  <si>
    <t>資料：学校基本調査報告</t>
    <rPh sb="3" eb="5">
      <t>ガッコウ</t>
    </rPh>
    <rPh sb="5" eb="7">
      <t>キホン</t>
    </rPh>
    <rPh sb="7" eb="9">
      <t>チョウサ</t>
    </rPh>
    <rPh sb="9" eb="11">
      <t>ホウコク</t>
    </rPh>
    <phoneticPr fontId="11"/>
  </si>
  <si>
    <t>R2</t>
    <phoneticPr fontId="5"/>
  </si>
  <si>
    <t>R4</t>
    <phoneticPr fontId="5"/>
  </si>
  <si>
    <t>(8)　中学校の学級数・教員数の推移</t>
    <phoneticPr fontId="5"/>
  </si>
  <si>
    <t>各年5月1日現在</t>
    <phoneticPr fontId="5"/>
  </si>
  <si>
    <t>生　　徒　　数</t>
    <rPh sb="0" eb="1">
      <t>セイ</t>
    </rPh>
    <rPh sb="3" eb="4">
      <t>ト</t>
    </rPh>
    <phoneticPr fontId="5"/>
  </si>
  <si>
    <t>１学級当たり
児童数</t>
    <phoneticPr fontId="5"/>
  </si>
  <si>
    <t>普通
学級</t>
    <phoneticPr fontId="5"/>
  </si>
  <si>
    <t>特別支援
学級</t>
    <rPh sb="0" eb="2">
      <t>トクベツ</t>
    </rPh>
    <rPh sb="2" eb="4">
      <t>シエン</t>
    </rPh>
    <rPh sb="5" eb="7">
      <t>ガッキュウ</t>
    </rPh>
    <phoneticPr fontId="5"/>
  </si>
  <si>
    <t>平成8年度</t>
    <rPh sb="0" eb="2">
      <t>ヘイセイ</t>
    </rPh>
    <rPh sb="3" eb="5">
      <t>ネンド</t>
    </rPh>
    <phoneticPr fontId="5"/>
  </si>
  <si>
    <t>平成10年度</t>
  </si>
  <si>
    <t>※ 教員数・職員数は本務者のみ</t>
    <rPh sb="2" eb="5">
      <t>キョウインスウ</t>
    </rPh>
    <rPh sb="6" eb="8">
      <t>ショクイン</t>
    </rPh>
    <rPh sb="8" eb="9">
      <t>スウ</t>
    </rPh>
    <rPh sb="10" eb="12">
      <t>ホンム</t>
    </rPh>
    <rPh sb="12" eb="13">
      <t>シャ</t>
    </rPh>
    <phoneticPr fontId="5"/>
  </si>
  <si>
    <t>資料：学校基本調査報告書</t>
    <rPh sb="3" eb="5">
      <t>ガッコウ</t>
    </rPh>
    <rPh sb="5" eb="7">
      <t>キホン</t>
    </rPh>
    <rPh sb="7" eb="9">
      <t>チョウサ</t>
    </rPh>
    <rPh sb="9" eb="11">
      <t>ホウコク</t>
    </rPh>
    <rPh sb="11" eb="12">
      <t>ショ</t>
    </rPh>
    <phoneticPr fontId="11"/>
  </si>
  <si>
    <t>※H27年の教員数は企画財政課の最新データを採用。</t>
    <rPh sb="4" eb="5">
      <t>ネン</t>
    </rPh>
    <rPh sb="6" eb="8">
      <t>キョウイン</t>
    </rPh>
    <rPh sb="8" eb="9">
      <t>スウ</t>
    </rPh>
    <rPh sb="10" eb="12">
      <t>キカク</t>
    </rPh>
    <rPh sb="12" eb="15">
      <t>ザイセイカ</t>
    </rPh>
    <rPh sb="16" eb="18">
      <t>サイシン</t>
    </rPh>
    <rPh sb="22" eb="24">
      <t>サイヨウ</t>
    </rPh>
    <phoneticPr fontId="5"/>
  </si>
  <si>
    <t>(9)　中学校図書室の状況</t>
    <rPh sb="9" eb="10">
      <t>シツ</t>
    </rPh>
    <phoneticPr fontId="11"/>
  </si>
  <si>
    <t>学校</t>
    <rPh sb="0" eb="2">
      <t>ガッコウ</t>
    </rPh>
    <phoneticPr fontId="5"/>
  </si>
  <si>
    <t>古堅中学校</t>
    <phoneticPr fontId="5"/>
  </si>
  <si>
    <t>読谷中学校</t>
    <phoneticPr fontId="5"/>
  </si>
  <si>
    <t>資料：教育委員会　学校指導課</t>
    <rPh sb="0" eb="2">
      <t>シリョウ</t>
    </rPh>
    <rPh sb="9" eb="11">
      <t>ガッコウ</t>
    </rPh>
    <rPh sb="11" eb="13">
      <t>シドウ</t>
    </rPh>
    <rPh sb="13" eb="14">
      <t>カ</t>
    </rPh>
    <phoneticPr fontId="11"/>
  </si>
  <si>
    <t>　　 令和5年3月31日現在</t>
    <rPh sb="3" eb="5">
      <t>レイワ</t>
    </rPh>
    <phoneticPr fontId="11"/>
  </si>
  <si>
    <t>区分</t>
    <phoneticPr fontId="5"/>
  </si>
  <si>
    <t>(10)　中学校図書の状況</t>
    <rPh sb="5" eb="8">
      <t>チュウガッコウ</t>
    </rPh>
    <rPh sb="8" eb="10">
      <t>トショ</t>
    </rPh>
    <rPh sb="11" eb="13">
      <t>ジョウキョウ</t>
    </rPh>
    <phoneticPr fontId="20"/>
  </si>
  <si>
    <t>各年3月末現在</t>
    <rPh sb="0" eb="2">
      <t>カクネン</t>
    </rPh>
    <rPh sb="3" eb="4">
      <t>ガツ</t>
    </rPh>
    <rPh sb="4" eb="5">
      <t>マツ</t>
    </rPh>
    <rPh sb="5" eb="7">
      <t>ゲンザイ</t>
    </rPh>
    <phoneticPr fontId="20"/>
  </si>
  <si>
    <t>区分</t>
    <rPh sb="0" eb="2">
      <t>クブン</t>
    </rPh>
    <phoneticPr fontId="5"/>
  </si>
  <si>
    <t>生徒数</t>
    <rPh sb="0" eb="3">
      <t>セイトスウ</t>
    </rPh>
    <phoneticPr fontId="20"/>
  </si>
  <si>
    <t>図書
冊数</t>
    <rPh sb="0" eb="2">
      <t>トショ</t>
    </rPh>
    <rPh sb="3" eb="5">
      <t>サッスウ</t>
    </rPh>
    <phoneticPr fontId="20"/>
  </si>
  <si>
    <t>図　　書　　の　　種　　類</t>
    <rPh sb="0" eb="1">
      <t>ズ</t>
    </rPh>
    <rPh sb="3" eb="4">
      <t>ショ</t>
    </rPh>
    <rPh sb="9" eb="10">
      <t>タネ</t>
    </rPh>
    <rPh sb="12" eb="13">
      <t>タグイ</t>
    </rPh>
    <phoneticPr fontId="20"/>
  </si>
  <si>
    <t>１人当り
図書数</t>
    <rPh sb="0" eb="2">
      <t>ヒトリ</t>
    </rPh>
    <rPh sb="2" eb="3">
      <t>ア</t>
    </rPh>
    <rPh sb="5" eb="7">
      <t>トショ</t>
    </rPh>
    <rPh sb="7" eb="8">
      <t>スウ</t>
    </rPh>
    <phoneticPr fontId="20"/>
  </si>
  <si>
    <t>総記</t>
    <rPh sb="0" eb="2">
      <t>ソウキ</t>
    </rPh>
    <phoneticPr fontId="20"/>
  </si>
  <si>
    <t>哲学</t>
    <rPh sb="0" eb="2">
      <t>テツガク</t>
    </rPh>
    <phoneticPr fontId="20"/>
  </si>
  <si>
    <t>歴史地理</t>
    <rPh sb="0" eb="2">
      <t>レキシ</t>
    </rPh>
    <rPh sb="2" eb="4">
      <t>チリ</t>
    </rPh>
    <phoneticPr fontId="20"/>
  </si>
  <si>
    <t>社会科学</t>
    <rPh sb="0" eb="2">
      <t>シャカイ</t>
    </rPh>
    <rPh sb="2" eb="4">
      <t>カガク</t>
    </rPh>
    <phoneticPr fontId="20"/>
  </si>
  <si>
    <t>自然科学</t>
    <rPh sb="0" eb="2">
      <t>シゼン</t>
    </rPh>
    <rPh sb="2" eb="4">
      <t>カガク</t>
    </rPh>
    <phoneticPr fontId="20"/>
  </si>
  <si>
    <t>工学</t>
    <rPh sb="0" eb="2">
      <t>コウガク</t>
    </rPh>
    <phoneticPr fontId="20"/>
  </si>
  <si>
    <t>産業</t>
    <rPh sb="0" eb="2">
      <t>サンギョウ</t>
    </rPh>
    <phoneticPr fontId="20"/>
  </si>
  <si>
    <t>芸術</t>
    <rPh sb="0" eb="2">
      <t>ゲイジュツ</t>
    </rPh>
    <phoneticPr fontId="20"/>
  </si>
  <si>
    <t>語学</t>
    <rPh sb="0" eb="2">
      <t>ゴガク</t>
    </rPh>
    <phoneticPr fontId="20"/>
  </si>
  <si>
    <t>文学</t>
    <rPh sb="0" eb="2">
      <t>ブンガク</t>
    </rPh>
    <phoneticPr fontId="20"/>
  </si>
  <si>
    <t>その他</t>
    <rPh sb="2" eb="3">
      <t>タ</t>
    </rPh>
    <phoneticPr fontId="20"/>
  </si>
  <si>
    <t>平成4年度</t>
    <rPh sb="0" eb="2">
      <t>ヘイセイ</t>
    </rPh>
    <rPh sb="3" eb="5">
      <t>ネンド</t>
    </rPh>
    <phoneticPr fontId="20"/>
  </si>
  <si>
    <t>-</t>
    <phoneticPr fontId="20"/>
  </si>
  <si>
    <t>平成5年度</t>
    <rPh sb="0" eb="2">
      <t>ヘイセイ</t>
    </rPh>
    <rPh sb="3" eb="5">
      <t>ネンド</t>
    </rPh>
    <phoneticPr fontId="20"/>
  </si>
  <si>
    <t>-</t>
    <phoneticPr fontId="20"/>
  </si>
  <si>
    <t>平成6年度</t>
    <rPh sb="0" eb="2">
      <t>ヘイセイ</t>
    </rPh>
    <rPh sb="3" eb="5">
      <t>ネンド</t>
    </rPh>
    <phoneticPr fontId="20"/>
  </si>
  <si>
    <t>平成8年度</t>
    <rPh sb="0" eb="2">
      <t>ヘイセイ</t>
    </rPh>
    <rPh sb="3" eb="4">
      <t>ネン</t>
    </rPh>
    <rPh sb="4" eb="5">
      <t>ド</t>
    </rPh>
    <phoneticPr fontId="5"/>
  </si>
  <si>
    <t>-</t>
    <phoneticPr fontId="20"/>
  </si>
  <si>
    <t>※　生徒数については各年5月1日現在である。</t>
    <rPh sb="2" eb="5">
      <t>セイトスウ</t>
    </rPh>
    <rPh sb="10" eb="12">
      <t>カクトシ</t>
    </rPh>
    <rPh sb="13" eb="14">
      <t>ガツ</t>
    </rPh>
    <rPh sb="15" eb="16">
      <t>ニチ</t>
    </rPh>
    <rPh sb="16" eb="18">
      <t>ゲンザイ</t>
    </rPh>
    <phoneticPr fontId="5"/>
  </si>
  <si>
    <t>資料：教育委員会　学校指導課</t>
    <rPh sb="0" eb="2">
      <t>シリョウ</t>
    </rPh>
    <rPh sb="9" eb="11">
      <t>ガッコウ</t>
    </rPh>
    <rPh sb="11" eb="13">
      <t>シドウ</t>
    </rPh>
    <rPh sb="13" eb="14">
      <t>カ</t>
    </rPh>
    <phoneticPr fontId="5"/>
  </si>
  <si>
    <t>◆　高等学校</t>
    <rPh sb="2" eb="4">
      <t>コウトウ</t>
    </rPh>
    <rPh sb="4" eb="6">
      <t>ガッコウ</t>
    </rPh>
    <phoneticPr fontId="9"/>
  </si>
  <si>
    <t>(12)　読谷高等学校の生徒数・学級数の推移</t>
    <phoneticPr fontId="5"/>
  </si>
  <si>
    <t>毎年5月1日現在</t>
    <rPh sb="0" eb="2">
      <t>マイトシ</t>
    </rPh>
    <rPh sb="3" eb="4">
      <t>ガツ</t>
    </rPh>
    <rPh sb="5" eb="6">
      <t>ニチ</t>
    </rPh>
    <rPh sb="6" eb="8">
      <t>ゲンザイ</t>
    </rPh>
    <phoneticPr fontId="11"/>
  </si>
  <si>
    <t>生徒数</t>
  </si>
  <si>
    <t>教職員数</t>
  </si>
  <si>
    <t>１学級当り生徒数</t>
  </si>
  <si>
    <t>全日制</t>
  </si>
  <si>
    <t>定時制</t>
  </si>
  <si>
    <t>職員数</t>
  </si>
  <si>
    <t>62 (10)</t>
    <phoneticPr fontId="11"/>
  </si>
  <si>
    <t>12  (5)</t>
    <phoneticPr fontId="11"/>
  </si>
  <si>
    <t>64 (10)</t>
    <phoneticPr fontId="11"/>
  </si>
  <si>
    <t>62 (11)</t>
    <phoneticPr fontId="11"/>
  </si>
  <si>
    <t>12  (3)</t>
    <phoneticPr fontId="11"/>
  </si>
  <si>
    <t>64  (9)</t>
    <phoneticPr fontId="11"/>
  </si>
  <si>
    <t>11  (3)</t>
    <phoneticPr fontId="11"/>
  </si>
  <si>
    <t>60  (8)</t>
    <phoneticPr fontId="11"/>
  </si>
  <si>
    <t>11  (3)</t>
    <phoneticPr fontId="11"/>
  </si>
  <si>
    <t>-</t>
    <phoneticPr fontId="5"/>
  </si>
  <si>
    <t xml:space="preserve">令和元年 </t>
    <rPh sb="0" eb="2">
      <t>レイワ</t>
    </rPh>
    <rPh sb="2" eb="4">
      <t>ガンネン</t>
    </rPh>
    <phoneticPr fontId="5"/>
  </si>
  <si>
    <t>※　教職員数については本務者のみ。</t>
    <rPh sb="2" eb="5">
      <t>キョウショクイン</t>
    </rPh>
    <rPh sb="5" eb="6">
      <t>スウ</t>
    </rPh>
    <rPh sb="11" eb="13">
      <t>ホンム</t>
    </rPh>
    <rPh sb="13" eb="14">
      <t>シャ</t>
    </rPh>
    <phoneticPr fontId="11"/>
  </si>
  <si>
    <t>平成25年度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</si>
  <si>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5"/>
  </si>
  <si>
    <t>平成25年度</t>
    <rPh sb="4" eb="5">
      <t>ネン</t>
    </rPh>
    <rPh sb="5" eb="6">
      <t>ド</t>
    </rPh>
    <phoneticPr fontId="5"/>
  </si>
  <si>
    <t>(11)　学校施設の</t>
    <rPh sb="7" eb="9">
      <t>シセツ</t>
    </rPh>
    <phoneticPr fontId="22"/>
  </si>
  <si>
    <t>保有状況</t>
    <phoneticPr fontId="5"/>
  </si>
  <si>
    <t>令和4年5月1日現在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2"/>
  </si>
  <si>
    <t>①　幼稚園</t>
    <rPh sb="2" eb="5">
      <t>ヨウチエン</t>
    </rPh>
    <phoneticPr fontId="22"/>
  </si>
  <si>
    <t>創設年度</t>
    <rPh sb="0" eb="1">
      <t>ソウ</t>
    </rPh>
    <rPh sb="1" eb="2">
      <t>セツ</t>
    </rPh>
    <rPh sb="2" eb="4">
      <t>ネンド</t>
    </rPh>
    <phoneticPr fontId="22"/>
  </si>
  <si>
    <t>園児数</t>
    <rPh sb="0" eb="3">
      <t>エンジスウ</t>
    </rPh>
    <phoneticPr fontId="22"/>
  </si>
  <si>
    <t>学級数</t>
    <rPh sb="0" eb="3">
      <t>ガッキュウスウ</t>
    </rPh>
    <phoneticPr fontId="22"/>
  </si>
  <si>
    <t>園　　舎　（㎡）</t>
    <rPh sb="0" eb="1">
      <t>エン</t>
    </rPh>
    <rPh sb="3" eb="4">
      <t>シャ</t>
    </rPh>
    <phoneticPr fontId="22"/>
  </si>
  <si>
    <t>校地保有（㎡）</t>
    <rPh sb="0" eb="2">
      <t>コウチ</t>
    </rPh>
    <rPh sb="2" eb="4">
      <t>ホユウ</t>
    </rPh>
    <phoneticPr fontId="22"/>
  </si>
  <si>
    <t>借　用（㎡）</t>
    <rPh sb="0" eb="3">
      <t>シャクヨウ</t>
    </rPh>
    <phoneticPr fontId="22"/>
  </si>
  <si>
    <t>計（㎡）</t>
    <rPh sb="0" eb="1">
      <t>ケイ</t>
    </rPh>
    <phoneticPr fontId="22"/>
  </si>
  <si>
    <t>保有教室</t>
    <rPh sb="0" eb="2">
      <t>ホユウ</t>
    </rPh>
    <rPh sb="2" eb="4">
      <t>キョウシツ</t>
    </rPh>
    <phoneticPr fontId="22"/>
  </si>
  <si>
    <t>幼稚園名</t>
    <rPh sb="0" eb="3">
      <t>ヨウチエン</t>
    </rPh>
    <rPh sb="3" eb="4">
      <t>メイ</t>
    </rPh>
    <phoneticPr fontId="22"/>
  </si>
  <si>
    <t>必要面積</t>
    <rPh sb="0" eb="2">
      <t>ヒツヨウ</t>
    </rPh>
    <rPh sb="2" eb="4">
      <t>メンセキ</t>
    </rPh>
    <phoneticPr fontId="22"/>
  </si>
  <si>
    <t>保　有</t>
    <rPh sb="0" eb="3">
      <t>ホユウ</t>
    </rPh>
    <phoneticPr fontId="22"/>
  </si>
  <si>
    <t>危　険</t>
    <rPh sb="0" eb="3">
      <t>キケン</t>
    </rPh>
    <phoneticPr fontId="22"/>
  </si>
  <si>
    <t>整備
資格
面積</t>
    <rPh sb="0" eb="2">
      <t>セイビ</t>
    </rPh>
    <rPh sb="3" eb="5">
      <t>シカク</t>
    </rPh>
    <rPh sb="6" eb="8">
      <t>メンセキ</t>
    </rPh>
    <phoneticPr fontId="22"/>
  </si>
  <si>
    <t>要改築</t>
    <rPh sb="0" eb="1">
      <t>ヨウ</t>
    </rPh>
    <rPh sb="1" eb="3">
      <t>カイチク</t>
    </rPh>
    <phoneticPr fontId="22"/>
  </si>
  <si>
    <t>建物
敷地</t>
    <rPh sb="0" eb="2">
      <t>タテモノ</t>
    </rPh>
    <rPh sb="3" eb="5">
      <t>シキチ</t>
    </rPh>
    <phoneticPr fontId="22"/>
  </si>
  <si>
    <t>運動場</t>
    <rPh sb="0" eb="3">
      <t>ウンドウジョウ</t>
    </rPh>
    <phoneticPr fontId="22"/>
  </si>
  <si>
    <t>その他</t>
    <rPh sb="2" eb="3">
      <t>タ</t>
    </rPh>
    <phoneticPr fontId="22"/>
  </si>
  <si>
    <t>保育室</t>
    <rPh sb="0" eb="3">
      <t>ホイクシツ</t>
    </rPh>
    <phoneticPr fontId="22"/>
  </si>
  <si>
    <t>遊戯室</t>
    <rPh sb="0" eb="3">
      <t>ユウギシツ</t>
    </rPh>
    <phoneticPr fontId="22"/>
  </si>
  <si>
    <t>備　　考</t>
    <rPh sb="0" eb="4">
      <t>ビコウ</t>
    </rPh>
    <phoneticPr fontId="22"/>
  </si>
  <si>
    <t>Ｒ</t>
    <phoneticPr fontId="22"/>
  </si>
  <si>
    <t>Ｓ</t>
    <phoneticPr fontId="22"/>
  </si>
  <si>
    <t>Ｗ</t>
    <phoneticPr fontId="22"/>
  </si>
  <si>
    <t>計</t>
    <rPh sb="0" eb="1">
      <t>ケイ</t>
    </rPh>
    <phoneticPr fontId="22"/>
  </si>
  <si>
    <t>渡慶次幼稚園</t>
    <rPh sb="0" eb="3">
      <t>トケシ</t>
    </rPh>
    <rPh sb="3" eb="6">
      <t>ヨウチエン</t>
    </rPh>
    <phoneticPr fontId="22"/>
  </si>
  <si>
    <t>S38</t>
    <phoneticPr fontId="5"/>
  </si>
  <si>
    <t>-</t>
    <phoneticPr fontId="5"/>
  </si>
  <si>
    <t>-</t>
    <phoneticPr fontId="5"/>
  </si>
  <si>
    <t>読谷幼稚園</t>
    <rPh sb="0" eb="2">
      <t>ヨミタン</t>
    </rPh>
    <rPh sb="2" eb="5">
      <t>ヨウチエン</t>
    </rPh>
    <phoneticPr fontId="22"/>
  </si>
  <si>
    <t>S38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</si>
  <si>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</si>
  <si>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</si>
  <si>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</si>
  <si>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</si>
  <si>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喜名幼稚園</t>
    <rPh sb="0" eb="2">
      <t>キナ</t>
    </rPh>
    <rPh sb="2" eb="5">
      <t>ヨウチエン</t>
    </rPh>
    <phoneticPr fontId="22"/>
  </si>
  <si>
    <t>S40</t>
    <phoneticPr fontId="5"/>
  </si>
  <si>
    <t>-</t>
    <phoneticPr fontId="5"/>
  </si>
  <si>
    <t>古堅幼稚園</t>
    <rPh sb="0" eb="2">
      <t>フルゲン</t>
    </rPh>
    <rPh sb="2" eb="5">
      <t>ヨウチエン</t>
    </rPh>
    <phoneticPr fontId="22"/>
  </si>
  <si>
    <t>-</t>
    <phoneticPr fontId="5"/>
  </si>
  <si>
    <t>古堅南幼稚園</t>
    <rPh sb="0" eb="2">
      <t>フルゲン</t>
    </rPh>
    <rPh sb="2" eb="3">
      <t>ミナミ</t>
    </rPh>
    <rPh sb="3" eb="6">
      <t>ヨウチエン</t>
    </rPh>
    <phoneticPr fontId="22"/>
  </si>
  <si>
    <t>S55</t>
    <phoneticPr fontId="5"/>
  </si>
  <si>
    <t>②　小学校</t>
    <rPh sb="2" eb="5">
      <t>ショウガッコウ</t>
    </rPh>
    <phoneticPr fontId="22"/>
  </si>
  <si>
    <t>生徒数</t>
    <rPh sb="0" eb="3">
      <t>セイトスウ</t>
    </rPh>
    <phoneticPr fontId="22"/>
  </si>
  <si>
    <t>校　　舎　（㎡）</t>
    <rPh sb="0" eb="4">
      <t>コウシャ</t>
    </rPh>
    <phoneticPr fontId="22"/>
  </si>
  <si>
    <t>校　　地　（㎡）</t>
    <rPh sb="0" eb="4">
      <t>コウチ</t>
    </rPh>
    <phoneticPr fontId="22"/>
  </si>
  <si>
    <t>屋　　体　（㎡）</t>
    <rPh sb="0" eb="4">
      <t>オクタイ</t>
    </rPh>
    <phoneticPr fontId="22"/>
  </si>
  <si>
    <t>保　有　教　室　数</t>
    <rPh sb="0" eb="3">
      <t>ホユウ</t>
    </rPh>
    <rPh sb="4" eb="9">
      <t>キョウシツスウ</t>
    </rPh>
    <phoneticPr fontId="22"/>
  </si>
  <si>
    <t>プール保有</t>
    <rPh sb="3" eb="5">
      <t>ホユウ</t>
    </rPh>
    <phoneticPr fontId="22"/>
  </si>
  <si>
    <t>学　校　名</t>
    <rPh sb="0" eb="5">
      <t>ガッコウメイ</t>
    </rPh>
    <phoneticPr fontId="22"/>
  </si>
  <si>
    <t>普　通</t>
    <rPh sb="0" eb="3">
      <t>フツウ</t>
    </rPh>
    <phoneticPr fontId="22"/>
  </si>
  <si>
    <t>特別支援</t>
    <rPh sb="0" eb="2">
      <t>トクベツ</t>
    </rPh>
    <rPh sb="2" eb="4">
      <t>シエン</t>
    </rPh>
    <phoneticPr fontId="22"/>
  </si>
  <si>
    <t>必　要</t>
    <rPh sb="0" eb="3">
      <t>ヒツヨウ</t>
    </rPh>
    <phoneticPr fontId="22"/>
  </si>
  <si>
    <t>普通</t>
    <rPh sb="0" eb="2">
      <t>フツウ</t>
    </rPh>
    <phoneticPr fontId="22"/>
  </si>
  <si>
    <t>理科</t>
    <rPh sb="0" eb="2">
      <t>リカ</t>
    </rPh>
    <phoneticPr fontId="22"/>
  </si>
  <si>
    <t>生活</t>
    <rPh sb="0" eb="2">
      <t>セイカツ</t>
    </rPh>
    <phoneticPr fontId="22"/>
  </si>
  <si>
    <t>音楽</t>
    <rPh sb="0" eb="2">
      <t>オンガク</t>
    </rPh>
    <phoneticPr fontId="22"/>
  </si>
  <si>
    <t>図工</t>
    <rPh sb="0" eb="2">
      <t>ズコウ</t>
    </rPh>
    <phoneticPr fontId="22"/>
  </si>
  <si>
    <t>家庭</t>
    <rPh sb="0" eb="2">
      <t>カテイ</t>
    </rPh>
    <phoneticPr fontId="22"/>
  </si>
  <si>
    <t>視聴覚</t>
    <rPh sb="0" eb="3">
      <t>シチョウカク</t>
    </rPh>
    <phoneticPr fontId="22"/>
  </si>
  <si>
    <t>コンピュータ</t>
    <phoneticPr fontId="22"/>
  </si>
  <si>
    <t>図書</t>
    <rPh sb="0" eb="2">
      <t>トショ</t>
    </rPh>
    <phoneticPr fontId="22"/>
  </si>
  <si>
    <t>特別活動</t>
    <rPh sb="0" eb="2">
      <t>トクベツ</t>
    </rPh>
    <rPh sb="2" eb="4">
      <t>カツドウ</t>
    </rPh>
    <phoneticPr fontId="22"/>
  </si>
  <si>
    <t>教育相談</t>
    <rPh sb="0" eb="2">
      <t>キョウイク</t>
    </rPh>
    <rPh sb="2" eb="4">
      <t>ソウダン</t>
    </rPh>
    <phoneticPr fontId="22"/>
  </si>
  <si>
    <t>Ｒ</t>
    <phoneticPr fontId="22"/>
  </si>
  <si>
    <t>Ｓ</t>
    <phoneticPr fontId="22"/>
  </si>
  <si>
    <t>Ｗ</t>
    <phoneticPr fontId="22"/>
  </si>
  <si>
    <t>Ｒ</t>
    <phoneticPr fontId="22"/>
  </si>
  <si>
    <t>Ｓ</t>
    <phoneticPr fontId="22"/>
  </si>
  <si>
    <t>渡慶次小学校</t>
    <rPh sb="0" eb="3">
      <t>トケシ</t>
    </rPh>
    <rPh sb="3" eb="6">
      <t>ショウガッコウ</t>
    </rPh>
    <phoneticPr fontId="22"/>
  </si>
  <si>
    <t>M35</t>
    <phoneticPr fontId="5"/>
  </si>
  <si>
    <t>-</t>
    <phoneticPr fontId="5"/>
  </si>
  <si>
    <t>-</t>
    <phoneticPr fontId="5"/>
  </si>
  <si>
    <t>-</t>
    <phoneticPr fontId="5"/>
  </si>
  <si>
    <t>読谷小学校</t>
    <rPh sb="0" eb="2">
      <t>ヨミタン</t>
    </rPh>
    <rPh sb="2" eb="5">
      <t>ショウガッコウ</t>
    </rPh>
    <phoneticPr fontId="22"/>
  </si>
  <si>
    <t>M15</t>
    <phoneticPr fontId="5"/>
  </si>
  <si>
    <t>-</t>
    <phoneticPr fontId="5"/>
  </si>
  <si>
    <t>喜名小学校</t>
    <rPh sb="0" eb="2">
      <t>キナ</t>
    </rPh>
    <rPh sb="2" eb="5">
      <t>ショウガッコウ</t>
    </rPh>
    <phoneticPr fontId="22"/>
  </si>
  <si>
    <t>S22</t>
    <phoneticPr fontId="5"/>
  </si>
  <si>
    <t>古堅小学校</t>
    <rPh sb="0" eb="2">
      <t>フルゲン</t>
    </rPh>
    <rPh sb="2" eb="5">
      <t>ショウガッコウ</t>
    </rPh>
    <phoneticPr fontId="22"/>
  </si>
  <si>
    <t>古堅南小学校</t>
    <rPh sb="0" eb="6">
      <t>フルゲンミナミショウガッコウ</t>
    </rPh>
    <phoneticPr fontId="22"/>
  </si>
  <si>
    <t>S55</t>
    <phoneticPr fontId="5"/>
  </si>
  <si>
    <t>③　中学校</t>
    <rPh sb="2" eb="5">
      <t>チュウガッコウ</t>
    </rPh>
    <phoneticPr fontId="22"/>
  </si>
  <si>
    <t>学校名</t>
    <rPh sb="0" eb="3">
      <t>ガッコウメイ</t>
    </rPh>
    <phoneticPr fontId="22"/>
  </si>
  <si>
    <t>美術</t>
    <rPh sb="0" eb="2">
      <t>ビジュツ</t>
    </rPh>
    <phoneticPr fontId="22"/>
  </si>
  <si>
    <t>技術</t>
    <rPh sb="0" eb="2">
      <t>ギジュツ</t>
    </rPh>
    <phoneticPr fontId="22"/>
  </si>
  <si>
    <t>外国語</t>
    <rPh sb="0" eb="2">
      <t>ガイコク</t>
    </rPh>
    <rPh sb="2" eb="3">
      <t>ゴ</t>
    </rPh>
    <phoneticPr fontId="22"/>
  </si>
  <si>
    <t>コンピュータ</t>
    <phoneticPr fontId="22"/>
  </si>
  <si>
    <t>図書室</t>
    <rPh sb="0" eb="2">
      <t>トショ</t>
    </rPh>
    <rPh sb="2" eb="3">
      <t>シツ</t>
    </rPh>
    <phoneticPr fontId="22"/>
  </si>
  <si>
    <t>進路資料</t>
    <rPh sb="0" eb="2">
      <t>シンロ</t>
    </rPh>
    <rPh sb="2" eb="4">
      <t>シリョウ</t>
    </rPh>
    <phoneticPr fontId="22"/>
  </si>
  <si>
    <t>Ｓ</t>
    <phoneticPr fontId="22"/>
  </si>
  <si>
    <t>Ｗ</t>
    <phoneticPr fontId="22"/>
  </si>
  <si>
    <t>Ｒ</t>
    <phoneticPr fontId="22"/>
  </si>
  <si>
    <t>読谷中学校</t>
    <rPh sb="0" eb="2">
      <t>ヨミタン</t>
    </rPh>
    <rPh sb="2" eb="5">
      <t>チュウガッコウ</t>
    </rPh>
    <phoneticPr fontId="22"/>
  </si>
  <si>
    <t>S23</t>
    <phoneticPr fontId="5"/>
  </si>
  <si>
    <t>-</t>
    <phoneticPr fontId="5"/>
  </si>
  <si>
    <t>古堅中学校</t>
    <rPh sb="0" eb="2">
      <t>フルゲン</t>
    </rPh>
    <rPh sb="2" eb="5">
      <t>チュウガッコウ</t>
    </rPh>
    <phoneticPr fontId="22"/>
  </si>
  <si>
    <t>S23</t>
    <phoneticPr fontId="5"/>
  </si>
  <si>
    <t>資料：教育委員会　教育総務課</t>
    <rPh sb="0" eb="2">
      <t>シリョウ</t>
    </rPh>
    <rPh sb="3" eb="5">
      <t>キョウイク</t>
    </rPh>
    <rPh sb="5" eb="8">
      <t>イインカイ</t>
    </rPh>
    <rPh sb="9" eb="11">
      <t>キョウイク</t>
    </rPh>
    <rPh sb="11" eb="14">
      <t>ソウムカ</t>
    </rPh>
    <phoneticPr fontId="5"/>
  </si>
  <si>
    <t>ｐ１０２</t>
    <phoneticPr fontId="5"/>
  </si>
  <si>
    <t>ｐ１０２</t>
    <phoneticPr fontId="5"/>
  </si>
  <si>
    <t>(13)　ふれあい交流館使用状況</t>
    <rPh sb="9" eb="10">
      <t>コウ</t>
    </rPh>
    <rPh sb="10" eb="11">
      <t>ナガレ</t>
    </rPh>
    <phoneticPr fontId="11"/>
  </si>
  <si>
    <t>毎年3月末日現在</t>
    <rPh sb="0" eb="2">
      <t>マイトシ</t>
    </rPh>
    <rPh sb="3" eb="5">
      <t>ガツスエ</t>
    </rPh>
    <rPh sb="5" eb="6">
      <t>ニチ</t>
    </rPh>
    <rPh sb="6" eb="8">
      <t>ゲンザイ</t>
    </rPh>
    <phoneticPr fontId="11"/>
  </si>
  <si>
    <t>総　計</t>
  </si>
  <si>
    <t>中ホ ー ル</t>
    <rPh sb="0" eb="1">
      <t>チュウ</t>
    </rPh>
    <phoneticPr fontId="11"/>
  </si>
  <si>
    <t>和　　室</t>
  </si>
  <si>
    <t>講座室Ａ</t>
    <phoneticPr fontId="11"/>
  </si>
  <si>
    <t>講座室Ｂ</t>
    <rPh sb="0" eb="2">
      <t>コウザ</t>
    </rPh>
    <rPh sb="2" eb="3">
      <t>シツ</t>
    </rPh>
    <phoneticPr fontId="11"/>
  </si>
  <si>
    <t>講座室Ｃ</t>
    <rPh sb="0" eb="2">
      <t>コウザ</t>
    </rPh>
    <rPh sb="2" eb="3">
      <t>シツ</t>
    </rPh>
    <phoneticPr fontId="11"/>
  </si>
  <si>
    <t>回数</t>
  </si>
  <si>
    <t>人員</t>
  </si>
  <si>
    <t>平成11年度</t>
    <phoneticPr fontId="5"/>
  </si>
  <si>
    <t>平成15年度</t>
    <rPh sb="0" eb="2">
      <t>ヘイセイ</t>
    </rPh>
    <rPh sb="4" eb="6">
      <t>ネンド</t>
    </rPh>
    <phoneticPr fontId="5"/>
  </si>
  <si>
    <t>令和元年度</t>
    <rPh sb="0" eb="2">
      <t>レイワ</t>
    </rPh>
    <rPh sb="2" eb="5">
      <t>ガンネンド</t>
    </rPh>
    <phoneticPr fontId="4"/>
  </si>
  <si>
    <t>視聴覚室</t>
    <rPh sb="0" eb="3">
      <t>シチョウカク</t>
    </rPh>
    <rPh sb="3" eb="4">
      <t>シツ</t>
    </rPh>
    <phoneticPr fontId="11"/>
  </si>
  <si>
    <t>工作実習室</t>
    <rPh sb="0" eb="2">
      <t>コウサク</t>
    </rPh>
    <rPh sb="2" eb="5">
      <t>ジッシュウシツ</t>
    </rPh>
    <phoneticPr fontId="11"/>
  </si>
  <si>
    <t>調理実習室</t>
    <rPh sb="0" eb="2">
      <t>チョウリ</t>
    </rPh>
    <rPh sb="2" eb="5">
      <t>ジッシュウシツ</t>
    </rPh>
    <phoneticPr fontId="11"/>
  </si>
  <si>
    <t>ギャラリー</t>
    <phoneticPr fontId="5"/>
  </si>
  <si>
    <t>ふれあい広場</t>
    <rPh sb="4" eb="6">
      <t>ヒロバ</t>
    </rPh>
    <phoneticPr fontId="11"/>
  </si>
  <si>
    <t>資料：教育委員会　生涯学習課</t>
    <rPh sb="0" eb="2">
      <t>シリョウ</t>
    </rPh>
    <rPh sb="3" eb="5">
      <t>キョウイク</t>
    </rPh>
    <rPh sb="5" eb="8">
      <t>イインカイ</t>
    </rPh>
    <rPh sb="9" eb="11">
      <t>ショウガイ</t>
    </rPh>
    <rPh sb="11" eb="13">
      <t>ガクシュウ</t>
    </rPh>
    <rPh sb="13" eb="14">
      <t>カ</t>
    </rPh>
    <phoneticPr fontId="11"/>
  </si>
  <si>
    <t>(14)読谷村文化センター鳳ホール使用状況</t>
    <rPh sb="4" eb="7">
      <t>ヨミタンソン</t>
    </rPh>
    <rPh sb="7" eb="9">
      <t>ブンカ</t>
    </rPh>
    <rPh sb="13" eb="14">
      <t>オオトリ</t>
    </rPh>
    <phoneticPr fontId="11"/>
  </si>
  <si>
    <t>開館日数</t>
    <rPh sb="0" eb="2">
      <t>カイカン</t>
    </rPh>
    <rPh sb="2" eb="4">
      <t>ニッスウ</t>
    </rPh>
    <phoneticPr fontId="5"/>
  </si>
  <si>
    <t>鳳ホ ー ル</t>
    <rPh sb="0" eb="1">
      <t>オオトリ</t>
    </rPh>
    <phoneticPr fontId="11"/>
  </si>
  <si>
    <t>ホワイエ（鳳ホールロビー）</t>
    <rPh sb="5" eb="6">
      <t>オオトリ</t>
    </rPh>
    <phoneticPr fontId="5"/>
  </si>
  <si>
    <t>リハーサル室</t>
    <rPh sb="5" eb="6">
      <t>シツ</t>
    </rPh>
    <phoneticPr fontId="11"/>
  </si>
  <si>
    <t>貸館日数</t>
    <rPh sb="0" eb="1">
      <t>カ</t>
    </rPh>
    <rPh sb="1" eb="2">
      <t>カン</t>
    </rPh>
    <rPh sb="2" eb="4">
      <t>ニッスウ</t>
    </rPh>
    <phoneticPr fontId="5"/>
  </si>
  <si>
    <t>入場者数</t>
    <rPh sb="0" eb="4">
      <t>ニュウジョウシャスウ</t>
    </rPh>
    <phoneticPr fontId="5"/>
  </si>
  <si>
    <t>稼働率(%)</t>
    <rPh sb="0" eb="3">
      <t>カドウリツ</t>
    </rPh>
    <phoneticPr fontId="5"/>
  </si>
  <si>
    <t>平成11年度</t>
    <phoneticPr fontId="5"/>
  </si>
  <si>
    <t>-</t>
    <phoneticPr fontId="5"/>
  </si>
  <si>
    <t>（15)　村立図書館図書冊数の推移</t>
    <rPh sb="5" eb="7">
      <t>ソンリツ</t>
    </rPh>
    <rPh sb="7" eb="10">
      <t>トショカン</t>
    </rPh>
    <rPh sb="10" eb="12">
      <t>トショ</t>
    </rPh>
    <rPh sb="12" eb="14">
      <t>サッスウ</t>
    </rPh>
    <rPh sb="15" eb="17">
      <t>スイイ</t>
    </rPh>
    <phoneticPr fontId="9"/>
  </si>
  <si>
    <t>各年3月末現在</t>
    <rPh sb="0" eb="2">
      <t>カクネン</t>
    </rPh>
    <rPh sb="3" eb="5">
      <t>ガツマツ</t>
    </rPh>
    <rPh sb="5" eb="7">
      <t>ゲンザイ</t>
    </rPh>
    <phoneticPr fontId="9"/>
  </si>
  <si>
    <t>合計</t>
    <rPh sb="0" eb="2">
      <t>ゴウケイ</t>
    </rPh>
    <phoneticPr fontId="9"/>
  </si>
  <si>
    <t>図　　　書　　　の　　　種　　　類</t>
    <rPh sb="0" eb="1">
      <t>ズ</t>
    </rPh>
    <rPh sb="4" eb="5">
      <t>ショ</t>
    </rPh>
    <rPh sb="12" eb="13">
      <t>タネ</t>
    </rPh>
    <rPh sb="16" eb="17">
      <t>タグイ</t>
    </rPh>
    <phoneticPr fontId="9"/>
  </si>
  <si>
    <t>総記</t>
    <phoneticPr fontId="9"/>
  </si>
  <si>
    <t>哲学</t>
    <phoneticPr fontId="9"/>
  </si>
  <si>
    <t>歴史</t>
    <phoneticPr fontId="9"/>
  </si>
  <si>
    <t>社会
科学</t>
    <phoneticPr fontId="9"/>
  </si>
  <si>
    <t>自然
科学</t>
    <phoneticPr fontId="9"/>
  </si>
  <si>
    <t>技術</t>
    <phoneticPr fontId="9"/>
  </si>
  <si>
    <t>産業</t>
    <phoneticPr fontId="9"/>
  </si>
  <si>
    <t>芸術</t>
    <phoneticPr fontId="9"/>
  </si>
  <si>
    <t>言語</t>
    <phoneticPr fontId="9"/>
  </si>
  <si>
    <t>平成12年度</t>
    <rPh sb="0" eb="2">
      <t>ヘイセイ</t>
    </rPh>
    <rPh sb="4" eb="6">
      <t>ネンド</t>
    </rPh>
    <phoneticPr fontId="9"/>
  </si>
  <si>
    <t>令和元年度</t>
    <rPh sb="0" eb="2">
      <t>レイワ</t>
    </rPh>
    <rPh sb="2" eb="5">
      <t>ガンネンド</t>
    </rPh>
    <phoneticPr fontId="5"/>
  </si>
  <si>
    <t>文学</t>
    <phoneticPr fontId="9"/>
  </si>
  <si>
    <t>児童書</t>
  </si>
  <si>
    <t>絵本</t>
  </si>
  <si>
    <t>紙芝居</t>
  </si>
  <si>
    <t>郷土
一般</t>
    <phoneticPr fontId="9"/>
  </si>
  <si>
    <t>郷土
児童</t>
    <phoneticPr fontId="9"/>
  </si>
  <si>
    <t>読谷
一般</t>
    <rPh sb="0" eb="2">
      <t>ヨミタン</t>
    </rPh>
    <rPh sb="3" eb="5">
      <t>イッパン</t>
    </rPh>
    <phoneticPr fontId="5"/>
  </si>
  <si>
    <t>読谷
児童</t>
    <rPh sb="0" eb="2">
      <t>ヨミタン</t>
    </rPh>
    <rPh sb="3" eb="5">
      <t>ジドウ</t>
    </rPh>
    <phoneticPr fontId="5"/>
  </si>
  <si>
    <t>調べ
もの</t>
    <phoneticPr fontId="9"/>
  </si>
  <si>
    <t>文庫</t>
  </si>
  <si>
    <t>雑誌</t>
  </si>
  <si>
    <t>AV</t>
    <phoneticPr fontId="5"/>
  </si>
  <si>
    <t>-</t>
    <phoneticPr fontId="5"/>
  </si>
  <si>
    <t>※　AVは平成15年度より開始</t>
    <rPh sb="5" eb="7">
      <t>ヘイセイ</t>
    </rPh>
    <rPh sb="9" eb="10">
      <t>ネン</t>
    </rPh>
    <rPh sb="10" eb="11">
      <t>ド</t>
    </rPh>
    <rPh sb="13" eb="15">
      <t>カイシ</t>
    </rPh>
    <phoneticPr fontId="5"/>
  </si>
  <si>
    <t>資料：村立図書館</t>
    <rPh sb="0" eb="2">
      <t>シリョウ</t>
    </rPh>
    <rPh sb="3" eb="5">
      <t>ソンリツ</t>
    </rPh>
    <rPh sb="5" eb="7">
      <t>トショ</t>
    </rPh>
    <rPh sb="7" eb="8">
      <t>カン</t>
    </rPh>
    <phoneticPr fontId="9"/>
  </si>
  <si>
    <t>※　平成18年度より、読谷コーナーを新設</t>
    <rPh sb="2" eb="4">
      <t>ヘイセイ</t>
    </rPh>
    <rPh sb="6" eb="8">
      <t>ネンド</t>
    </rPh>
    <rPh sb="11" eb="13">
      <t>ヨミタン</t>
    </rPh>
    <rPh sb="18" eb="20">
      <t>シンセツ</t>
    </rPh>
    <phoneticPr fontId="5"/>
  </si>
  <si>
    <t>(16)　村立図書館利用状況</t>
    <rPh sb="5" eb="7">
      <t>ソンリツ</t>
    </rPh>
    <rPh sb="7" eb="10">
      <t>トショカン</t>
    </rPh>
    <phoneticPr fontId="11"/>
  </si>
  <si>
    <t>①　図書館利用登録者数</t>
    <rPh sb="2" eb="5">
      <t>トショカン</t>
    </rPh>
    <rPh sb="5" eb="7">
      <t>リヨウ</t>
    </rPh>
    <rPh sb="7" eb="9">
      <t>トウロク</t>
    </rPh>
    <rPh sb="9" eb="11">
      <t>シャスウ</t>
    </rPh>
    <phoneticPr fontId="9"/>
  </si>
  <si>
    <t>②　図書館貸出・返却</t>
    <rPh sb="2" eb="5">
      <t>トショカン</t>
    </rPh>
    <rPh sb="5" eb="7">
      <t>カシダシ</t>
    </rPh>
    <rPh sb="8" eb="10">
      <t>ヘンキャク</t>
    </rPh>
    <phoneticPr fontId="9"/>
  </si>
  <si>
    <t>平成13年度</t>
    <rPh sb="0" eb="2">
      <t>ヘイセイ</t>
    </rPh>
    <rPh sb="4" eb="6">
      <t>ネンド</t>
    </rPh>
    <phoneticPr fontId="9"/>
  </si>
  <si>
    <t>平成14年度</t>
    <rPh sb="0" eb="2">
      <t>ヘイセイ</t>
    </rPh>
    <rPh sb="4" eb="6">
      <t>ネンド</t>
    </rPh>
    <phoneticPr fontId="9"/>
  </si>
  <si>
    <t>平成15年度</t>
    <rPh sb="0" eb="2">
      <t>ヘイセイ</t>
    </rPh>
    <rPh sb="4" eb="6">
      <t>ネンド</t>
    </rPh>
    <phoneticPr fontId="9"/>
  </si>
  <si>
    <t>平成16年度</t>
    <rPh sb="0" eb="2">
      <t>ヘイセイ</t>
    </rPh>
    <rPh sb="4" eb="6">
      <t>ネンド</t>
    </rPh>
    <phoneticPr fontId="9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</si>
  <si>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</si>
  <si>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</si>
  <si>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</si>
  <si>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</si>
  <si>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令和２年度</t>
    <rPh sb="0" eb="2">
      <t>レイワ</t>
    </rPh>
    <rPh sb="3" eb="5">
      <t>ネンド</t>
    </rPh>
    <phoneticPr fontId="5"/>
  </si>
  <si>
    <t>令和３年度</t>
    <rPh sb="0" eb="2">
      <t>レイワ</t>
    </rPh>
    <rPh sb="3" eb="5">
      <t>ネンド</t>
    </rPh>
    <phoneticPr fontId="5"/>
  </si>
  <si>
    <t>令和４年度</t>
    <rPh sb="0" eb="2">
      <t>レイワ</t>
    </rPh>
    <rPh sb="3" eb="5">
      <t>ネンド</t>
    </rPh>
    <phoneticPr fontId="5"/>
  </si>
  <si>
    <t>平成２８年度</t>
    <rPh sb="0" eb="2">
      <t>ヘイセイ</t>
    </rPh>
    <rPh sb="4" eb="5">
      <t>ネン</t>
    </rPh>
    <rPh sb="5" eb="6">
      <t>ド</t>
    </rPh>
    <phoneticPr fontId="5"/>
  </si>
  <si>
    <t>平成２９年度</t>
    <rPh sb="0" eb="2">
      <t>ヘイセイ</t>
    </rPh>
    <rPh sb="4" eb="5">
      <t>ネン</t>
    </rPh>
    <rPh sb="5" eb="6">
      <t>ド</t>
    </rPh>
    <phoneticPr fontId="5"/>
  </si>
  <si>
    <t>平成３０年度</t>
    <rPh sb="0" eb="2">
      <t>ヘイセイ</t>
    </rPh>
    <rPh sb="4" eb="5">
      <t>ネン</t>
    </rPh>
    <rPh sb="5" eb="6">
      <t>ド</t>
    </rPh>
    <phoneticPr fontId="5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</si>
  <si>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5"/>
  </si>
  <si>
    <t>令和２年度</t>
    <rPh sb="0" eb="2">
      <t>レイワ</t>
    </rPh>
    <rPh sb="3" eb="4">
      <t>ネン</t>
    </rPh>
    <rPh sb="4" eb="5">
      <t>ド</t>
    </rPh>
    <phoneticPr fontId="5"/>
  </si>
  <si>
    <t>令和３年度</t>
    <rPh sb="0" eb="2">
      <t>レイワ</t>
    </rPh>
    <rPh sb="3" eb="4">
      <t>ネン</t>
    </rPh>
    <rPh sb="4" eb="5">
      <t>ド</t>
    </rPh>
    <phoneticPr fontId="5"/>
  </si>
  <si>
    <t>令和４年度</t>
    <rPh sb="0" eb="2">
      <t>レイワ</t>
    </rPh>
    <rPh sb="3" eb="4">
      <t>ネン</t>
    </rPh>
    <rPh sb="4" eb="5">
      <t>ド</t>
    </rPh>
    <phoneticPr fontId="5"/>
  </si>
  <si>
    <t>年齢</t>
    <rPh sb="0" eb="2">
      <t>ネンレイ</t>
    </rPh>
    <phoneticPr fontId="5"/>
  </si>
  <si>
    <t>貸出人数</t>
    <rPh sb="0" eb="2">
      <t>カシダシ</t>
    </rPh>
    <rPh sb="2" eb="4">
      <t>ニンズウ</t>
    </rPh>
    <phoneticPr fontId="5"/>
  </si>
  <si>
    <t>6歳未満</t>
    <phoneticPr fontId="5"/>
  </si>
  <si>
    <t>6～11歳</t>
    <phoneticPr fontId="5"/>
  </si>
  <si>
    <t>12～14歳</t>
    <phoneticPr fontId="5"/>
  </si>
  <si>
    <t>15～17歳</t>
    <phoneticPr fontId="5"/>
  </si>
  <si>
    <t>18～19歳</t>
    <phoneticPr fontId="5"/>
  </si>
  <si>
    <t>20～29歳</t>
    <phoneticPr fontId="5"/>
  </si>
  <si>
    <t>20～29歳</t>
    <phoneticPr fontId="5"/>
  </si>
  <si>
    <t>30～39歳</t>
    <phoneticPr fontId="5"/>
  </si>
  <si>
    <t>40～49歳</t>
    <phoneticPr fontId="5"/>
  </si>
  <si>
    <t>40～49歳</t>
    <phoneticPr fontId="5"/>
  </si>
  <si>
    <t>50～59歳</t>
    <phoneticPr fontId="5"/>
  </si>
  <si>
    <t>60歳以上</t>
    <rPh sb="2" eb="3">
      <t>サイ</t>
    </rPh>
    <phoneticPr fontId="9"/>
  </si>
  <si>
    <t>団　体</t>
    <phoneticPr fontId="5"/>
  </si>
  <si>
    <t>合　計</t>
  </si>
  <si>
    <t>１日平均</t>
    <rPh sb="1" eb="2">
      <t>ニチ</t>
    </rPh>
    <rPh sb="2" eb="4">
      <t>ヘイキン</t>
    </rPh>
    <phoneticPr fontId="9"/>
  </si>
  <si>
    <t>※平成29年度より、10年以上図書館利用のない登録者を除籍した。</t>
    <rPh sb="1" eb="3">
      <t>ヘイセイ</t>
    </rPh>
    <rPh sb="5" eb="7">
      <t>ネンド</t>
    </rPh>
    <rPh sb="12" eb="13">
      <t>ネン</t>
    </rPh>
    <rPh sb="13" eb="15">
      <t>イジョウ</t>
    </rPh>
    <rPh sb="15" eb="18">
      <t>トショカン</t>
    </rPh>
    <rPh sb="18" eb="20">
      <t>リヨウ</t>
    </rPh>
    <rPh sb="23" eb="26">
      <t>トウロクシャ</t>
    </rPh>
    <rPh sb="27" eb="29">
      <t>ジョセキ</t>
    </rPh>
    <phoneticPr fontId="5"/>
  </si>
  <si>
    <t>※平成18年度より、貸出人数のみ集計</t>
    <rPh sb="1" eb="3">
      <t>ヘイセイ</t>
    </rPh>
    <rPh sb="5" eb="6">
      <t>ネン</t>
    </rPh>
    <rPh sb="6" eb="7">
      <t>ド</t>
    </rPh>
    <rPh sb="10" eb="12">
      <t>カシダシ</t>
    </rPh>
    <rPh sb="12" eb="14">
      <t>ニンズウ</t>
    </rPh>
    <rPh sb="16" eb="18">
      <t>シュウケイ</t>
    </rPh>
    <phoneticPr fontId="5"/>
  </si>
  <si>
    <t>④その他利用人数</t>
    <rPh sb="3" eb="4">
      <t>タ</t>
    </rPh>
    <rPh sb="4" eb="6">
      <t>リヨウ</t>
    </rPh>
    <rPh sb="6" eb="8">
      <t>ニンズウ</t>
    </rPh>
    <phoneticPr fontId="5"/>
  </si>
  <si>
    <t>利用施設</t>
    <rPh sb="0" eb="2">
      <t>リヨウ</t>
    </rPh>
    <rPh sb="2" eb="4">
      <t>シセツ</t>
    </rPh>
    <phoneticPr fontId="5"/>
  </si>
  <si>
    <t>インターネット</t>
    <phoneticPr fontId="5"/>
  </si>
  <si>
    <t>リクエスト購入</t>
    <rPh sb="5" eb="7">
      <t>コウニュウ</t>
    </rPh>
    <phoneticPr fontId="5"/>
  </si>
  <si>
    <t>レファレンス</t>
    <phoneticPr fontId="5"/>
  </si>
  <si>
    <t>コピー機</t>
    <rPh sb="3" eb="4">
      <t>キ</t>
    </rPh>
    <phoneticPr fontId="5"/>
  </si>
  <si>
    <t>学習室</t>
    <rPh sb="0" eb="3">
      <t>ガクシュウシツ</t>
    </rPh>
    <phoneticPr fontId="5"/>
  </si>
  <si>
    <t>資料：村立図書館</t>
    <rPh sb="0" eb="2">
      <t>シリョウ</t>
    </rPh>
    <rPh sb="3" eb="5">
      <t>ソンリツ</t>
    </rPh>
    <rPh sb="5" eb="8">
      <t>トショカン</t>
    </rPh>
    <phoneticPr fontId="5"/>
  </si>
  <si>
    <t>③図書館利用冊数</t>
    <rPh sb="1" eb="4">
      <t>トショカン</t>
    </rPh>
    <rPh sb="4" eb="6">
      <t>リヨウ</t>
    </rPh>
    <rPh sb="6" eb="8">
      <t>サッスウ</t>
    </rPh>
    <phoneticPr fontId="5"/>
  </si>
  <si>
    <t>各年3月末現在</t>
    <rPh sb="0" eb="2">
      <t>カクネン</t>
    </rPh>
    <rPh sb="3" eb="4">
      <t>ガツ</t>
    </rPh>
    <rPh sb="4" eb="5">
      <t>マツ</t>
    </rPh>
    <rPh sb="5" eb="7">
      <t>ゲンザイ</t>
    </rPh>
    <phoneticPr fontId="5"/>
  </si>
  <si>
    <t>貸出冊数</t>
    <rPh sb="0" eb="2">
      <t>カシダシ</t>
    </rPh>
    <rPh sb="2" eb="4">
      <t>サッスウ</t>
    </rPh>
    <phoneticPr fontId="5"/>
  </si>
  <si>
    <t>返却冊数</t>
    <rPh sb="0" eb="2">
      <t>ヘンキャク</t>
    </rPh>
    <rPh sb="2" eb="4">
      <t>サッスウ</t>
    </rPh>
    <phoneticPr fontId="5"/>
  </si>
  <si>
    <t>予約冊数</t>
    <rPh sb="0" eb="2">
      <t>ヨヤク</t>
    </rPh>
    <rPh sb="2" eb="4">
      <t>サッスウ</t>
    </rPh>
    <phoneticPr fontId="5"/>
  </si>
  <si>
    <t>平成20年度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</si>
  <si>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3" eb="5">
      <t>ネンド</t>
    </rPh>
    <phoneticPr fontId="5"/>
  </si>
  <si>
    <t>ＡＶブース</t>
    <phoneticPr fontId="5"/>
  </si>
  <si>
    <t>相互貸借(借用)</t>
    <rPh sb="0" eb="2">
      <t>ソウゴ</t>
    </rPh>
    <rPh sb="2" eb="4">
      <t>タイシャク</t>
    </rPh>
    <rPh sb="5" eb="7">
      <t>シャクヨウ</t>
    </rPh>
    <phoneticPr fontId="5"/>
  </si>
  <si>
    <t>平成25年度</t>
    <rPh sb="0" eb="2">
      <t>ヘイセイ</t>
    </rPh>
    <rPh sb="4" eb="6">
      <t>ネンド</t>
    </rPh>
    <phoneticPr fontId="9"/>
  </si>
  <si>
    <t>埋蔵文化財</t>
    <rPh sb="0" eb="2">
      <t>マイゾウ</t>
    </rPh>
    <rPh sb="2" eb="5">
      <t>ブンカザイ</t>
    </rPh>
    <phoneticPr fontId="9"/>
  </si>
  <si>
    <t>名称</t>
    <rPh sb="0" eb="2">
      <t>メイショウ</t>
    </rPh>
    <phoneticPr fontId="9"/>
  </si>
  <si>
    <t>所在地</t>
    <rPh sb="0" eb="3">
      <t>ショザイチ</t>
    </rPh>
    <phoneticPr fontId="9"/>
  </si>
  <si>
    <t>備考</t>
    <rPh sb="0" eb="2">
      <t>ビコウ</t>
    </rPh>
    <phoneticPr fontId="9"/>
  </si>
  <si>
    <t>長浜貝塚</t>
  </si>
  <si>
    <t>長浜</t>
  </si>
  <si>
    <t>村指定史跡</t>
  </si>
  <si>
    <t>長浜遺跡</t>
  </si>
  <si>
    <t>長浜洞穴遺跡</t>
  </si>
  <si>
    <t>長浜東原遺物散布地</t>
  </si>
  <si>
    <t>吹出原遺跡</t>
  </si>
  <si>
    <t>蝶型骨製品出土、グシクヌウチともいう</t>
  </si>
  <si>
    <t>川平原貝塚</t>
    <rPh sb="3" eb="5">
      <t>カイヅカ</t>
    </rPh>
    <phoneticPr fontId="5"/>
  </si>
  <si>
    <t>瀬名波</t>
  </si>
  <si>
    <t>瀬名波カガンジウタキ南方遺跡</t>
    <rPh sb="0" eb="3">
      <t>セナハ</t>
    </rPh>
    <rPh sb="10" eb="12">
      <t>ナンポウ</t>
    </rPh>
    <rPh sb="12" eb="14">
      <t>イセキ</t>
    </rPh>
    <phoneticPr fontId="5"/>
  </si>
  <si>
    <t>瀬名波大當原遺跡</t>
    <rPh sb="0" eb="3">
      <t>セナハ</t>
    </rPh>
    <rPh sb="3" eb="4">
      <t>ダイ</t>
    </rPh>
    <rPh sb="4" eb="6">
      <t>トウバル</t>
    </rPh>
    <rPh sb="6" eb="8">
      <t>イセキ</t>
    </rPh>
    <phoneticPr fontId="5"/>
  </si>
  <si>
    <t>屋之前原遺物散布地</t>
  </si>
  <si>
    <t>中川原貝塚</t>
    <rPh sb="3" eb="5">
      <t>カイヅカ</t>
    </rPh>
    <phoneticPr fontId="5"/>
  </si>
  <si>
    <t>渡慶次</t>
  </si>
  <si>
    <t>五銖銭</t>
  </si>
  <si>
    <t>グシクダキ遺物散布地</t>
  </si>
  <si>
    <t>渡慶次大道原遺跡</t>
    <rPh sb="0" eb="3">
      <t>トケシ</t>
    </rPh>
    <rPh sb="3" eb="5">
      <t>ダイドウ</t>
    </rPh>
    <rPh sb="5" eb="6">
      <t>ハラ</t>
    </rPh>
    <rPh sb="6" eb="8">
      <t>イセキ</t>
    </rPh>
    <phoneticPr fontId="5"/>
  </si>
  <si>
    <r>
      <t>大久保原遺跡</t>
    </r>
    <r>
      <rPr>
        <sz val="11"/>
        <color theme="1"/>
        <rFont val="ＭＳ 明朝"/>
        <family val="1"/>
        <charset val="128"/>
      </rPr>
      <t>A地点</t>
    </r>
    <rPh sb="7" eb="9">
      <t>チテン</t>
    </rPh>
    <phoneticPr fontId="5"/>
  </si>
  <si>
    <t>大久保原遺跡B地点</t>
    <rPh sb="7" eb="9">
      <t>チテン</t>
    </rPh>
    <phoneticPr fontId="5"/>
  </si>
  <si>
    <t>渡慶次潟野原遺跡</t>
    <rPh sb="0" eb="3">
      <t>トケシ</t>
    </rPh>
    <rPh sb="3" eb="4">
      <t>ガタ</t>
    </rPh>
    <rPh sb="4" eb="6">
      <t>ノバル</t>
    </rPh>
    <rPh sb="6" eb="8">
      <t>イセキ</t>
    </rPh>
    <phoneticPr fontId="5"/>
  </si>
  <si>
    <t>片江原貝塚A地点</t>
    <rPh sb="6" eb="8">
      <t>チテン</t>
    </rPh>
    <phoneticPr fontId="5"/>
  </si>
  <si>
    <t>儀間</t>
  </si>
  <si>
    <t>片江原貝塚B地点</t>
    <rPh sb="6" eb="8">
      <t>チテン</t>
    </rPh>
    <phoneticPr fontId="5"/>
  </si>
  <si>
    <t>二重兼久原貝塚</t>
  </si>
  <si>
    <t>高知口原貝塚</t>
  </si>
  <si>
    <t>宇座グシク南方遺跡</t>
    <rPh sb="0" eb="2">
      <t>ウザ</t>
    </rPh>
    <rPh sb="5" eb="7">
      <t>ナンポウ</t>
    </rPh>
    <rPh sb="7" eb="9">
      <t>イセキ</t>
    </rPh>
    <phoneticPr fontId="5"/>
  </si>
  <si>
    <t>宇座･瀬名波</t>
    <rPh sb="0" eb="2">
      <t>ウザ</t>
    </rPh>
    <rPh sb="3" eb="6">
      <t>セナハ</t>
    </rPh>
    <phoneticPr fontId="5"/>
  </si>
  <si>
    <t>浜屋原貝塚A地点</t>
    <rPh sb="6" eb="8">
      <t>チテン</t>
    </rPh>
    <phoneticPr fontId="5"/>
  </si>
  <si>
    <t>宇座</t>
  </si>
  <si>
    <t>浜屋原貝塚B地点</t>
    <rPh sb="6" eb="8">
      <t>チテン</t>
    </rPh>
    <phoneticPr fontId="5"/>
  </si>
  <si>
    <t>浜屋原貝塚C地点</t>
    <rPh sb="6" eb="8">
      <t>チテン</t>
    </rPh>
    <phoneticPr fontId="5"/>
  </si>
  <si>
    <t>浜屋原貝塚D地点</t>
    <rPh sb="6" eb="8">
      <t>チテン</t>
    </rPh>
    <phoneticPr fontId="5"/>
  </si>
  <si>
    <t>北浜屋原貝塚ともいう</t>
  </si>
  <si>
    <t>降口原遺跡</t>
  </si>
  <si>
    <t>連道原貝塚</t>
  </si>
  <si>
    <t>高志保</t>
  </si>
  <si>
    <t>７世紀の開元通宝出土</t>
  </si>
  <si>
    <t>高志保海岸石器散布地</t>
    <rPh sb="0" eb="1">
      <t>タカ</t>
    </rPh>
    <rPh sb="1" eb="3">
      <t>シホ</t>
    </rPh>
    <rPh sb="3" eb="5">
      <t>カイガン</t>
    </rPh>
    <rPh sb="5" eb="7">
      <t>セッキ</t>
    </rPh>
    <rPh sb="7" eb="9">
      <t>サンプ</t>
    </rPh>
    <rPh sb="9" eb="10">
      <t>チ</t>
    </rPh>
    <phoneticPr fontId="5"/>
  </si>
  <si>
    <t>犬桑江原洞穴遺跡</t>
  </si>
  <si>
    <t>波平</t>
  </si>
  <si>
    <t>大当原貝塚</t>
  </si>
  <si>
    <t>人骨出土</t>
  </si>
  <si>
    <t>座喜味城跡</t>
  </si>
  <si>
    <t>座喜味</t>
  </si>
  <si>
    <t>国指定史跡、世界遺産</t>
  </si>
  <si>
    <t>喜名番所跡</t>
    <rPh sb="4" eb="5">
      <t>アト</t>
    </rPh>
    <phoneticPr fontId="5"/>
  </si>
  <si>
    <t>喜名</t>
  </si>
  <si>
    <t>喜名古窯跡</t>
  </si>
  <si>
    <t>喜名焼の窯跡</t>
  </si>
  <si>
    <t>徳武佐宮周辺遺物散布地</t>
  </si>
  <si>
    <t>大木</t>
    <rPh sb="0" eb="1">
      <t>オオ</t>
    </rPh>
    <phoneticPr fontId="5"/>
  </si>
  <si>
    <t>下大木原遺跡</t>
    <rPh sb="0" eb="1">
      <t>シタ</t>
    </rPh>
    <rPh sb="1" eb="3">
      <t>オオキ</t>
    </rPh>
    <rPh sb="3" eb="6">
      <t>バルイセキ</t>
    </rPh>
    <phoneticPr fontId="5"/>
  </si>
  <si>
    <t>大木糸蒲原遺跡Ａ</t>
    <rPh sb="0" eb="2">
      <t>オオキ</t>
    </rPh>
    <rPh sb="2" eb="3">
      <t>イト</t>
    </rPh>
    <rPh sb="3" eb="4">
      <t>カバ</t>
    </rPh>
    <rPh sb="4" eb="5">
      <t>ハラ</t>
    </rPh>
    <rPh sb="5" eb="7">
      <t>イセキ</t>
    </rPh>
    <phoneticPr fontId="5"/>
  </si>
  <si>
    <t>大木</t>
    <rPh sb="0" eb="2">
      <t>オオキ</t>
    </rPh>
    <phoneticPr fontId="5"/>
  </si>
  <si>
    <t>赤犬子原遺跡</t>
    <rPh sb="0" eb="1">
      <t>アカ</t>
    </rPh>
    <rPh sb="1" eb="2">
      <t>イヌ</t>
    </rPh>
    <rPh sb="2" eb="3">
      <t>コ</t>
    </rPh>
    <rPh sb="3" eb="4">
      <t>ハラ</t>
    </rPh>
    <phoneticPr fontId="5"/>
  </si>
  <si>
    <t>楚辺善浜原遺跡</t>
  </si>
  <si>
    <t>楚辺</t>
  </si>
  <si>
    <t>楚辺東前原貝塚</t>
  </si>
  <si>
    <t>楚辺東前原遺跡A</t>
    <rPh sb="5" eb="7">
      <t>イセキ</t>
    </rPh>
    <phoneticPr fontId="5"/>
  </si>
  <si>
    <t>楚辺西原遺跡A</t>
  </si>
  <si>
    <t>楚辺西原遺跡B</t>
  </si>
  <si>
    <t>楚辺西原遺跡C</t>
  </si>
  <si>
    <t>楚辺西原遺跡D</t>
  </si>
  <si>
    <t>楚辺西原遺跡H</t>
  </si>
  <si>
    <t>楚辺西原遺跡I</t>
  </si>
  <si>
    <t>タシーモー北方遺跡</t>
  </si>
  <si>
    <t>母屋と高倉倉庫</t>
  </si>
  <si>
    <t>タシーモー南方遺跡</t>
  </si>
  <si>
    <t>ウガンヒラー北方遺跡</t>
  </si>
  <si>
    <t>ウガンヒラー南方遺跡</t>
  </si>
  <si>
    <t>高倉倉庫</t>
    <rPh sb="0" eb="2">
      <t>タカクラ</t>
    </rPh>
    <rPh sb="2" eb="4">
      <t>ソウコ</t>
    </rPh>
    <phoneticPr fontId="5"/>
  </si>
  <si>
    <t>ウガンヒラー西方遺跡</t>
    <rPh sb="7" eb="8">
      <t>ホウ</t>
    </rPh>
    <phoneticPr fontId="5"/>
  </si>
  <si>
    <t>イーガー北方遺跡</t>
  </si>
  <si>
    <t>楚辺東前原遺跡Ｂ</t>
    <rPh sb="0" eb="2">
      <t>ソベ</t>
    </rPh>
    <rPh sb="2" eb="3">
      <t>アガリ</t>
    </rPh>
    <rPh sb="3" eb="5">
      <t>マエハラ</t>
    </rPh>
    <rPh sb="5" eb="7">
      <t>イセキ</t>
    </rPh>
    <phoneticPr fontId="5"/>
  </si>
  <si>
    <t>楚辺徳地原遺跡Ａ</t>
    <rPh sb="0" eb="2">
      <t>ソベ</t>
    </rPh>
    <rPh sb="2" eb="3">
      <t>トク</t>
    </rPh>
    <rPh sb="3" eb="4">
      <t>チ</t>
    </rPh>
    <rPh sb="4" eb="5">
      <t>ハラ</t>
    </rPh>
    <rPh sb="5" eb="7">
      <t>イセキ</t>
    </rPh>
    <phoneticPr fontId="5"/>
  </si>
  <si>
    <t>楚辺徳地原遺跡Ｂ</t>
    <rPh sb="0" eb="2">
      <t>ソベ</t>
    </rPh>
    <rPh sb="2" eb="3">
      <t>トク</t>
    </rPh>
    <rPh sb="3" eb="4">
      <t>チ</t>
    </rPh>
    <rPh sb="4" eb="5">
      <t>ハラ</t>
    </rPh>
    <rPh sb="5" eb="7">
      <t>イセキ</t>
    </rPh>
    <phoneticPr fontId="5"/>
  </si>
  <si>
    <t>楚辺徳地原遺跡Ｃ</t>
    <rPh sb="0" eb="2">
      <t>ソベ</t>
    </rPh>
    <rPh sb="2" eb="3">
      <t>トク</t>
    </rPh>
    <rPh sb="3" eb="4">
      <t>チ</t>
    </rPh>
    <rPh sb="4" eb="5">
      <t>ハラ</t>
    </rPh>
    <rPh sb="5" eb="7">
      <t>イセキ</t>
    </rPh>
    <phoneticPr fontId="5"/>
  </si>
  <si>
    <t>楚辺徳地原遺跡Ｄ</t>
    <rPh sb="0" eb="2">
      <t>ソベ</t>
    </rPh>
    <rPh sb="2" eb="3">
      <t>トク</t>
    </rPh>
    <rPh sb="3" eb="4">
      <t>チ</t>
    </rPh>
    <rPh sb="4" eb="5">
      <t>ハラ</t>
    </rPh>
    <rPh sb="5" eb="7">
      <t>イセキ</t>
    </rPh>
    <phoneticPr fontId="5"/>
  </si>
  <si>
    <t>楚辺徳地原遺跡Ｅ</t>
    <rPh sb="0" eb="2">
      <t>ソベ</t>
    </rPh>
    <rPh sb="2" eb="3">
      <t>トク</t>
    </rPh>
    <rPh sb="3" eb="4">
      <t>チ</t>
    </rPh>
    <rPh sb="4" eb="5">
      <t>ハラ</t>
    </rPh>
    <rPh sb="5" eb="7">
      <t>イセキ</t>
    </rPh>
    <phoneticPr fontId="5"/>
  </si>
  <si>
    <t>楚辺徳地原遺跡Ｆ</t>
    <rPh sb="0" eb="2">
      <t>ソベ</t>
    </rPh>
    <rPh sb="2" eb="3">
      <t>トク</t>
    </rPh>
    <rPh sb="3" eb="4">
      <t>チ</t>
    </rPh>
    <rPh sb="4" eb="5">
      <t>ハラ</t>
    </rPh>
    <rPh sb="5" eb="7">
      <t>イセキ</t>
    </rPh>
    <phoneticPr fontId="5"/>
  </si>
  <si>
    <t>楚辺徳地原遺跡Ｇ</t>
    <rPh sb="0" eb="2">
      <t>ソベ</t>
    </rPh>
    <rPh sb="2" eb="3">
      <t>トク</t>
    </rPh>
    <rPh sb="3" eb="4">
      <t>チ</t>
    </rPh>
    <rPh sb="4" eb="5">
      <t>ハラ</t>
    </rPh>
    <rPh sb="5" eb="7">
      <t>イセキ</t>
    </rPh>
    <phoneticPr fontId="5"/>
  </si>
  <si>
    <t>楚辺親見原遺跡Ａ</t>
    <rPh sb="0" eb="2">
      <t>ソベ</t>
    </rPh>
    <rPh sb="2" eb="3">
      <t>オヤ</t>
    </rPh>
    <rPh sb="3" eb="4">
      <t>ミ</t>
    </rPh>
    <rPh sb="4" eb="5">
      <t>ハラ</t>
    </rPh>
    <rPh sb="5" eb="7">
      <t>イセキ</t>
    </rPh>
    <phoneticPr fontId="5"/>
  </si>
  <si>
    <t>楚辺親見原遺跡Ｂ</t>
    <rPh sb="0" eb="2">
      <t>ソベ</t>
    </rPh>
    <rPh sb="2" eb="3">
      <t>オヤ</t>
    </rPh>
    <rPh sb="3" eb="4">
      <t>ミ</t>
    </rPh>
    <rPh sb="4" eb="5">
      <t>ハラ</t>
    </rPh>
    <rPh sb="5" eb="7">
      <t>イセキ</t>
    </rPh>
    <phoneticPr fontId="5"/>
  </si>
  <si>
    <t>楚辺親見原遺跡Ｃ</t>
    <rPh sb="0" eb="2">
      <t>ソベ</t>
    </rPh>
    <rPh sb="2" eb="3">
      <t>オヤ</t>
    </rPh>
    <rPh sb="3" eb="4">
      <t>ミ</t>
    </rPh>
    <rPh sb="4" eb="5">
      <t>ハラ</t>
    </rPh>
    <rPh sb="5" eb="7">
      <t>イセキ</t>
    </rPh>
    <phoneticPr fontId="5"/>
  </si>
  <si>
    <t>楚辺親見原遺跡Ｄ</t>
    <rPh sb="0" eb="2">
      <t>ソベ</t>
    </rPh>
    <rPh sb="2" eb="3">
      <t>オヤ</t>
    </rPh>
    <rPh sb="3" eb="4">
      <t>ミ</t>
    </rPh>
    <rPh sb="4" eb="5">
      <t>ハラ</t>
    </rPh>
    <rPh sb="5" eb="7">
      <t>イセキ</t>
    </rPh>
    <phoneticPr fontId="5"/>
  </si>
  <si>
    <t>渡具知</t>
  </si>
  <si>
    <t>木綿原遺跡</t>
  </si>
  <si>
    <t>国指定史跡、箱式石棺墓</t>
  </si>
  <si>
    <t>渡具知東原遺跡</t>
  </si>
  <si>
    <t>渡具知後原遺跡Ａ</t>
    <rPh sb="0" eb="3">
      <t>トグチ</t>
    </rPh>
    <rPh sb="3" eb="4">
      <t>ウシ</t>
    </rPh>
    <rPh sb="4" eb="5">
      <t>ハラ</t>
    </rPh>
    <rPh sb="5" eb="7">
      <t>イセキ</t>
    </rPh>
    <phoneticPr fontId="5"/>
  </si>
  <si>
    <t>渡具知</t>
    <rPh sb="0" eb="3">
      <t>トグチ</t>
    </rPh>
    <phoneticPr fontId="5"/>
  </si>
  <si>
    <t>与那久保原半洞穴遺跡</t>
  </si>
  <si>
    <t>古堅通地原遺跡Ａ</t>
    <rPh sb="0" eb="2">
      <t>フルゲン</t>
    </rPh>
    <rPh sb="2" eb="3">
      <t>ツウ</t>
    </rPh>
    <rPh sb="3" eb="4">
      <t>チ</t>
    </rPh>
    <rPh sb="4" eb="5">
      <t>ハラ</t>
    </rPh>
    <rPh sb="5" eb="7">
      <t>イセキ</t>
    </rPh>
    <phoneticPr fontId="5"/>
  </si>
  <si>
    <t>大湾</t>
  </si>
  <si>
    <t>１３世紀～１５世紀の陶磁器</t>
  </si>
  <si>
    <t>大湾アガリヌウガン遺跡</t>
  </si>
  <si>
    <t>大湾親見原遺跡Ａ</t>
    <rPh sb="2" eb="4">
      <t>オヤミ</t>
    </rPh>
    <rPh sb="4" eb="5">
      <t>ハラ</t>
    </rPh>
    <rPh sb="5" eb="7">
      <t>イセキ</t>
    </rPh>
    <phoneticPr fontId="5"/>
  </si>
  <si>
    <t>大湾糸蒲原遺跡Ａ</t>
    <rPh sb="0" eb="2">
      <t>オオワン</t>
    </rPh>
    <rPh sb="2" eb="3">
      <t>イト</t>
    </rPh>
    <rPh sb="3" eb="4">
      <t>カバ</t>
    </rPh>
    <rPh sb="4" eb="5">
      <t>ハラ</t>
    </rPh>
    <rPh sb="5" eb="7">
      <t>イセキ</t>
    </rPh>
    <phoneticPr fontId="5"/>
  </si>
  <si>
    <t>大湾糸蒲原遺跡Ｂ</t>
    <rPh sb="0" eb="2">
      <t>オオワン</t>
    </rPh>
    <rPh sb="2" eb="3">
      <t>イト</t>
    </rPh>
    <rPh sb="3" eb="4">
      <t>カバ</t>
    </rPh>
    <rPh sb="4" eb="5">
      <t>ハラ</t>
    </rPh>
    <rPh sb="5" eb="7">
      <t>イセキ</t>
    </rPh>
    <phoneticPr fontId="5"/>
  </si>
  <si>
    <t>世界遺産</t>
    <rPh sb="0" eb="2">
      <t>セカイ</t>
    </rPh>
    <rPh sb="2" eb="4">
      <t>イサン</t>
    </rPh>
    <phoneticPr fontId="9"/>
  </si>
  <si>
    <t>座喜味城跡</t>
    <rPh sb="0" eb="3">
      <t>ザキミ</t>
    </rPh>
    <rPh sb="3" eb="4">
      <t>ジョウシ</t>
    </rPh>
    <rPh sb="4" eb="5">
      <t>アト</t>
    </rPh>
    <phoneticPr fontId="9"/>
  </si>
  <si>
    <t>座喜味</t>
    <rPh sb="0" eb="3">
      <t>ザキミ</t>
    </rPh>
    <phoneticPr fontId="9"/>
  </si>
  <si>
    <t>琉球王国のグスク及び関連遺産群（平成12年12月2日登録）</t>
  </si>
  <si>
    <t>国指定史跡</t>
    <rPh sb="0" eb="1">
      <t>クニ</t>
    </rPh>
    <rPh sb="1" eb="3">
      <t>シテイ</t>
    </rPh>
    <rPh sb="3" eb="5">
      <t>シセキ</t>
    </rPh>
    <phoneticPr fontId="9"/>
  </si>
  <si>
    <t>昭和47年5月15日指定</t>
    <rPh sb="0" eb="2">
      <t>ショウワ</t>
    </rPh>
    <rPh sb="4" eb="5">
      <t>ネン</t>
    </rPh>
    <rPh sb="6" eb="7">
      <t>ガツ</t>
    </rPh>
    <rPh sb="9" eb="10">
      <t>ニチ</t>
    </rPh>
    <rPh sb="10" eb="12">
      <t>シテイ</t>
    </rPh>
    <phoneticPr fontId="9"/>
  </si>
  <si>
    <t>木綿原遺跡</t>
    <rPh sb="0" eb="2">
      <t>モメン</t>
    </rPh>
    <rPh sb="2" eb="3">
      <t>バル</t>
    </rPh>
    <rPh sb="3" eb="5">
      <t>イセキ</t>
    </rPh>
    <phoneticPr fontId="9"/>
  </si>
  <si>
    <t>渡具知</t>
    <rPh sb="0" eb="3">
      <t>トグチ</t>
    </rPh>
    <phoneticPr fontId="9"/>
  </si>
  <si>
    <t>昭和53年11月15日指定</t>
    <rPh sb="0" eb="2">
      <t>ショウワ</t>
    </rPh>
    <rPh sb="4" eb="5">
      <t>ネン</t>
    </rPh>
    <rPh sb="7" eb="8">
      <t>ガツ</t>
    </rPh>
    <rPh sb="10" eb="11">
      <t>ニチ</t>
    </rPh>
    <rPh sb="11" eb="13">
      <t>シテイ</t>
    </rPh>
    <phoneticPr fontId="9"/>
  </si>
  <si>
    <t>国指定重要無形文化財(各個認定:人間国宝)</t>
    <rPh sb="0" eb="3">
      <t>クニシテイ</t>
    </rPh>
    <rPh sb="3" eb="5">
      <t>ジュウヨウ</t>
    </rPh>
    <rPh sb="5" eb="7">
      <t>ムケイ</t>
    </rPh>
    <rPh sb="7" eb="10">
      <t>ブンカザイ</t>
    </rPh>
    <rPh sb="11" eb="12">
      <t>カク</t>
    </rPh>
    <rPh sb="12" eb="13">
      <t>コ</t>
    </rPh>
    <rPh sb="13" eb="15">
      <t>ニンテイ</t>
    </rPh>
    <rPh sb="16" eb="18">
      <t>ニンゲン</t>
    </rPh>
    <rPh sb="18" eb="20">
      <t>コクホウ</t>
    </rPh>
    <phoneticPr fontId="9"/>
  </si>
  <si>
    <t>琉球陶器</t>
    <rPh sb="0" eb="2">
      <t>リュウキュウ</t>
    </rPh>
    <rPh sb="2" eb="4">
      <t>トウキ</t>
    </rPh>
    <phoneticPr fontId="9"/>
  </si>
  <si>
    <t>読谷山花織</t>
    <rPh sb="0" eb="3">
      <t>ヨミタンザン</t>
    </rPh>
    <rPh sb="3" eb="5">
      <t>ハナウイ</t>
    </rPh>
    <phoneticPr fontId="9"/>
  </si>
  <si>
    <t>紅型</t>
    <rPh sb="0" eb="2">
      <t>ビンガタ</t>
    </rPh>
    <phoneticPr fontId="5"/>
  </si>
  <si>
    <t>県指定無形文化財(工芸技術)</t>
    <rPh sb="0" eb="1">
      <t>ケン</t>
    </rPh>
    <rPh sb="1" eb="3">
      <t>シテイ</t>
    </rPh>
    <rPh sb="3" eb="5">
      <t>ムケイ</t>
    </rPh>
    <rPh sb="5" eb="8">
      <t>ブンカザイ</t>
    </rPh>
    <rPh sb="9" eb="11">
      <t>コウゲイ</t>
    </rPh>
    <rPh sb="11" eb="13">
      <t>ギジュツ</t>
    </rPh>
    <phoneticPr fontId="9"/>
  </si>
  <si>
    <t>読谷山花織保存会(昭和50年4月10日指定)</t>
    <rPh sb="0" eb="3">
      <t>ヨミタンザン</t>
    </rPh>
    <rPh sb="3" eb="5">
      <t>ハナウイ</t>
    </rPh>
    <rPh sb="5" eb="8">
      <t>ホゾンカイ</t>
    </rPh>
    <rPh sb="9" eb="11">
      <t>ショウワ</t>
    </rPh>
    <rPh sb="13" eb="14">
      <t>ネン</t>
    </rPh>
    <rPh sb="15" eb="16">
      <t>ガツ</t>
    </rPh>
    <rPh sb="18" eb="19">
      <t>ニチ</t>
    </rPh>
    <rPh sb="19" eb="21">
      <t>シテイ</t>
    </rPh>
    <phoneticPr fontId="9"/>
  </si>
  <si>
    <t>池原ケイ子、比嘉マサ子（物故）</t>
    <rPh sb="0" eb="2">
      <t>イケハラ</t>
    </rPh>
    <rPh sb="4" eb="5">
      <t>コ</t>
    </rPh>
    <rPh sb="6" eb="8">
      <t>ヒガ</t>
    </rPh>
    <rPh sb="10" eb="11">
      <t>コ</t>
    </rPh>
    <rPh sb="12" eb="14">
      <t>ブッコ</t>
    </rPh>
    <phoneticPr fontId="5"/>
  </si>
  <si>
    <t>県指定有形文化財(建造物)</t>
    <rPh sb="0" eb="3">
      <t>ケンシテイ</t>
    </rPh>
    <rPh sb="3" eb="5">
      <t>ユウケイ</t>
    </rPh>
    <rPh sb="5" eb="8">
      <t>ブンカザイ</t>
    </rPh>
    <rPh sb="9" eb="12">
      <t>ケンゾウブツ</t>
    </rPh>
    <phoneticPr fontId="9"/>
  </si>
  <si>
    <t>昭和31年2月22日指定   (国指定史跡と重複指定）</t>
    <rPh sb="0" eb="2">
      <t>ショウワ</t>
    </rPh>
    <rPh sb="4" eb="5">
      <t>ネン</t>
    </rPh>
    <rPh sb="6" eb="7">
      <t>ガツ</t>
    </rPh>
    <rPh sb="9" eb="10">
      <t>ニチ</t>
    </rPh>
    <rPh sb="10" eb="12">
      <t>シテイ</t>
    </rPh>
    <rPh sb="16" eb="17">
      <t>クニ</t>
    </rPh>
    <rPh sb="17" eb="19">
      <t>シテイ</t>
    </rPh>
    <rPh sb="19" eb="21">
      <t>シセキ</t>
    </rPh>
    <rPh sb="22" eb="24">
      <t>ジュウフク</t>
    </rPh>
    <rPh sb="24" eb="26">
      <t>シテイ</t>
    </rPh>
    <phoneticPr fontId="9"/>
  </si>
  <si>
    <t>名称</t>
  </si>
  <si>
    <t>喜名番所跡</t>
  </si>
  <si>
    <t>史跡・戦前の読谷山村役場。平成８年に外構修理、H17年主屋再現（昭和51年８月18日指定）</t>
    <rPh sb="0" eb="2">
      <t>シセキ</t>
    </rPh>
    <phoneticPr fontId="5"/>
  </si>
  <si>
    <t>長浜</t>
    <rPh sb="0" eb="2">
      <t>ナガハマ</t>
    </rPh>
    <phoneticPr fontId="5"/>
  </si>
  <si>
    <t>史跡・昭和８年に村内初の発掘調査（昭和51年10月27日指定）</t>
    <rPh sb="0" eb="2">
      <t>シセキ</t>
    </rPh>
    <phoneticPr fontId="5"/>
  </si>
  <si>
    <t>樋御墓（ティーウハカ）</t>
  </si>
  <si>
    <t>チビチリガマ</t>
  </si>
  <si>
    <t>掩体壕</t>
  </si>
  <si>
    <t>忠魂碑</t>
  </si>
  <si>
    <t>喜名観音堂</t>
    <rPh sb="0" eb="2">
      <t>キナ</t>
    </rPh>
    <rPh sb="2" eb="5">
      <t>カンノンドウ</t>
    </rPh>
    <phoneticPr fontId="5"/>
  </si>
  <si>
    <t>有形民俗文化財（平成24年5月23日指定）</t>
    <rPh sb="0" eb="2">
      <t>ユウケイ</t>
    </rPh>
    <rPh sb="2" eb="4">
      <t>ミンゾク</t>
    </rPh>
    <rPh sb="4" eb="7">
      <t>ブンカザイ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シテイ</t>
    </rPh>
    <phoneticPr fontId="5"/>
  </si>
  <si>
    <t>有形民俗文化財（平成24年5月23日指定）</t>
    <rPh sb="0" eb="2">
      <t>ユウケイ</t>
    </rPh>
    <rPh sb="2" eb="4">
      <t>ミンゾク</t>
    </rPh>
    <rPh sb="4" eb="7">
      <t>ブンカザイ</t>
    </rPh>
    <phoneticPr fontId="5"/>
  </si>
  <si>
    <t>比謝橋碑文</t>
    <rPh sb="0" eb="3">
      <t>ヒジャバシ</t>
    </rPh>
    <rPh sb="3" eb="5">
      <t>ヒブン</t>
    </rPh>
    <phoneticPr fontId="5"/>
  </si>
  <si>
    <t>比謝矼</t>
    <rPh sb="0" eb="3">
      <t>ヒジャバシ</t>
    </rPh>
    <phoneticPr fontId="5"/>
  </si>
  <si>
    <t>有形文化財（平成24年5月23日指定）</t>
    <rPh sb="0" eb="2">
      <t>ユウケイ</t>
    </rPh>
    <rPh sb="2" eb="5">
      <t>ブンカザイ</t>
    </rPh>
    <phoneticPr fontId="5"/>
  </si>
  <si>
    <t>大湾アガリヌウガン遺跡</t>
    <rPh sb="0" eb="2">
      <t>オオワン</t>
    </rPh>
    <rPh sb="9" eb="11">
      <t>イセキ</t>
    </rPh>
    <phoneticPr fontId="5"/>
  </si>
  <si>
    <t>大湾</t>
    <rPh sb="0" eb="2">
      <t>オオワン</t>
    </rPh>
    <phoneticPr fontId="5"/>
  </si>
  <si>
    <t>有形文化財(歴史資料)</t>
    <rPh sb="0" eb="2">
      <t>ユウケイ</t>
    </rPh>
    <rPh sb="2" eb="5">
      <t>ブンカザイ</t>
    </rPh>
    <rPh sb="6" eb="8">
      <t>レキシ</t>
    </rPh>
    <rPh sb="8" eb="10">
      <t>シリョウ</t>
    </rPh>
    <phoneticPr fontId="9"/>
  </si>
  <si>
    <t>梵字碑</t>
  </si>
  <si>
    <t>石碑</t>
  </si>
  <si>
    <t>印部石（しるびいし）</t>
    <rPh sb="0" eb="1">
      <t>イン</t>
    </rPh>
    <rPh sb="1" eb="2">
      <t>ブ</t>
    </rPh>
    <rPh sb="2" eb="3">
      <t>イシ</t>
    </rPh>
    <phoneticPr fontId="5"/>
  </si>
  <si>
    <t>楚辺</t>
    <rPh sb="0" eb="2">
      <t>ソベ</t>
    </rPh>
    <phoneticPr fontId="5"/>
  </si>
  <si>
    <t>楚辺富里原在　琉球王府時代の図根点</t>
    <rPh sb="5" eb="6">
      <t>ザイ</t>
    </rPh>
    <rPh sb="7" eb="9">
      <t>リュウキュウ</t>
    </rPh>
    <rPh sb="9" eb="10">
      <t>オウ</t>
    </rPh>
    <rPh sb="10" eb="11">
      <t>フ</t>
    </rPh>
    <rPh sb="11" eb="13">
      <t>ジダイ</t>
    </rPh>
    <rPh sb="14" eb="15">
      <t>ズ</t>
    </rPh>
    <rPh sb="15" eb="16">
      <t>コン</t>
    </rPh>
    <rPh sb="16" eb="17">
      <t>テン</t>
    </rPh>
    <phoneticPr fontId="5"/>
  </si>
  <si>
    <t>喜名東原在　琉球王府時代の図根点</t>
    <rPh sb="4" eb="5">
      <t>ザイ</t>
    </rPh>
    <rPh sb="6" eb="8">
      <t>リュウキュウ</t>
    </rPh>
    <rPh sb="8" eb="9">
      <t>オウ</t>
    </rPh>
    <rPh sb="9" eb="10">
      <t>フ</t>
    </rPh>
    <rPh sb="10" eb="12">
      <t>ジダイ</t>
    </rPh>
    <rPh sb="13" eb="14">
      <t>ズ</t>
    </rPh>
    <rPh sb="14" eb="15">
      <t>コン</t>
    </rPh>
    <rPh sb="15" eb="16">
      <t>テン</t>
    </rPh>
    <phoneticPr fontId="5"/>
  </si>
  <si>
    <t>伊良皆</t>
    <rPh sb="0" eb="3">
      <t>イラミナ</t>
    </rPh>
    <phoneticPr fontId="5"/>
  </si>
  <si>
    <t>伊良皆東原在　琉球王府時代の図根点</t>
    <rPh sb="5" eb="6">
      <t>ザイ</t>
    </rPh>
    <rPh sb="7" eb="9">
      <t>リュウキュウ</t>
    </rPh>
    <rPh sb="9" eb="10">
      <t>オウ</t>
    </rPh>
    <rPh sb="10" eb="11">
      <t>フ</t>
    </rPh>
    <rPh sb="11" eb="13">
      <t>ジダイ</t>
    </rPh>
    <rPh sb="14" eb="15">
      <t>ズ</t>
    </rPh>
    <rPh sb="15" eb="16">
      <t>コン</t>
    </rPh>
    <rPh sb="16" eb="17">
      <t>テン</t>
    </rPh>
    <phoneticPr fontId="5"/>
  </si>
  <si>
    <t>天然記念物</t>
    <rPh sb="0" eb="2">
      <t>テンネン</t>
    </rPh>
    <rPh sb="2" eb="5">
      <t>キネンブツ</t>
    </rPh>
    <phoneticPr fontId="9"/>
  </si>
  <si>
    <t>残波岬</t>
  </si>
  <si>
    <t>スーフチガマ</t>
  </si>
  <si>
    <t>シムクガマ</t>
  </si>
  <si>
    <t>ボックスワーク（箱形鍾乳石）、村内最大の鍾乳洞</t>
    <rPh sb="8" eb="10">
      <t>ハコガタ</t>
    </rPh>
    <rPh sb="10" eb="13">
      <t>ショウニュウセキ</t>
    </rPh>
    <rPh sb="15" eb="17">
      <t>ソンナイ</t>
    </rPh>
    <rPh sb="17" eb="19">
      <t>サイダイ</t>
    </rPh>
    <rPh sb="20" eb="23">
      <t>ショウニュウドウ</t>
    </rPh>
    <phoneticPr fontId="5"/>
  </si>
  <si>
    <t>メヒルギ群落</t>
  </si>
  <si>
    <t>古堅</t>
  </si>
  <si>
    <t>波平の東門のガジュマル群</t>
  </si>
  <si>
    <t>おきなわの名木100選（平成14年度指定）</t>
  </si>
  <si>
    <t>古堅国民学校校門跡デイゴ</t>
  </si>
  <si>
    <t>おきなわの名木100選（平成16年度指定）</t>
  </si>
  <si>
    <t>古堅ウガンのフクギ</t>
  </si>
  <si>
    <t>おきなわの名木100選（平成17年度指定）</t>
  </si>
  <si>
    <t>渡慶次小学校のガジュマル</t>
  </si>
  <si>
    <t>長浜のフクギ</t>
    <rPh sb="0" eb="2">
      <t>ナガハマ</t>
    </rPh>
    <phoneticPr fontId="5"/>
  </si>
  <si>
    <t>有形民俗文化財</t>
    <rPh sb="0" eb="2">
      <t>ユウケイ</t>
    </rPh>
    <rPh sb="2" eb="4">
      <t>ミンゾク</t>
    </rPh>
    <rPh sb="4" eb="7">
      <t>ブンカザイ</t>
    </rPh>
    <phoneticPr fontId="9"/>
  </si>
  <si>
    <t>樋御墓（ティーウハカ）</t>
    <rPh sb="0" eb="1">
      <t>ヒ</t>
    </rPh>
    <rPh sb="1" eb="2">
      <t>ゴ</t>
    </rPh>
    <rPh sb="2" eb="3">
      <t>ハカ</t>
    </rPh>
    <phoneticPr fontId="9"/>
  </si>
  <si>
    <t>長浜</t>
    <rPh sb="0" eb="2">
      <t>ナガハマ</t>
    </rPh>
    <phoneticPr fontId="9"/>
  </si>
  <si>
    <t>墓(村指定有形民俗文化財)</t>
    <rPh sb="0" eb="1">
      <t>ハカ</t>
    </rPh>
    <rPh sb="2" eb="3">
      <t>ソン</t>
    </rPh>
    <rPh sb="3" eb="5">
      <t>シテイ</t>
    </rPh>
    <rPh sb="5" eb="7">
      <t>ユウケイ</t>
    </rPh>
    <rPh sb="7" eb="9">
      <t>ミンゾク</t>
    </rPh>
    <rPh sb="9" eb="12">
      <t>ブンカザイ</t>
    </rPh>
    <phoneticPr fontId="9"/>
  </si>
  <si>
    <t>尚巴志王之墓</t>
    <rPh sb="0" eb="3">
      <t>ショウハシ</t>
    </rPh>
    <rPh sb="3" eb="4">
      <t>オウ</t>
    </rPh>
    <rPh sb="4" eb="5">
      <t>ノ</t>
    </rPh>
    <rPh sb="5" eb="6">
      <t>ハカ</t>
    </rPh>
    <phoneticPr fontId="9"/>
  </si>
  <si>
    <t>伊良皆</t>
    <rPh sb="0" eb="3">
      <t>イラミナ</t>
    </rPh>
    <phoneticPr fontId="9"/>
  </si>
  <si>
    <t>墓</t>
    <rPh sb="0" eb="1">
      <t>ハカ</t>
    </rPh>
    <phoneticPr fontId="9"/>
  </si>
  <si>
    <t>阿麻和利の墓</t>
    <rPh sb="0" eb="1">
      <t>ホトリ</t>
    </rPh>
    <rPh sb="1" eb="2">
      <t>アサ</t>
    </rPh>
    <rPh sb="2" eb="4">
      <t>カズトシ</t>
    </rPh>
    <rPh sb="5" eb="6">
      <t>ハカ</t>
    </rPh>
    <phoneticPr fontId="9"/>
  </si>
  <si>
    <t>楚辺</t>
    <rPh sb="0" eb="2">
      <t>ソベ</t>
    </rPh>
    <phoneticPr fontId="9"/>
  </si>
  <si>
    <t>墓　　</t>
    <rPh sb="0" eb="1">
      <t>ハカ</t>
    </rPh>
    <phoneticPr fontId="9"/>
  </si>
  <si>
    <t>瀬名波</t>
    <rPh sb="0" eb="3">
      <t>セナハ</t>
    </rPh>
    <phoneticPr fontId="5"/>
  </si>
  <si>
    <t>拝所</t>
    <rPh sb="0" eb="2">
      <t>ハイショ</t>
    </rPh>
    <phoneticPr fontId="5"/>
  </si>
  <si>
    <t>喜名観音堂</t>
    <rPh sb="0" eb="2">
      <t>キナ</t>
    </rPh>
    <rPh sb="2" eb="5">
      <t>カンノンドウ</t>
    </rPh>
    <phoneticPr fontId="9"/>
  </si>
  <si>
    <t>喜名</t>
    <rPh sb="0" eb="2">
      <t>キナ</t>
    </rPh>
    <phoneticPr fontId="9"/>
  </si>
  <si>
    <t>拝所</t>
    <rPh sb="0" eb="2">
      <t>ウガンジュ</t>
    </rPh>
    <phoneticPr fontId="9"/>
  </si>
  <si>
    <t>喜名土帝君（ﾄｩｰﾃｨｰｸー）</t>
    <rPh sb="0" eb="2">
      <t>キナ</t>
    </rPh>
    <rPh sb="2" eb="3">
      <t>ドテ</t>
    </rPh>
    <rPh sb="3" eb="4">
      <t>ミカド</t>
    </rPh>
    <rPh sb="4" eb="5">
      <t>クン</t>
    </rPh>
    <phoneticPr fontId="9"/>
  </si>
  <si>
    <t>喜名のウタキ</t>
    <rPh sb="0" eb="2">
      <t>キナ</t>
    </rPh>
    <phoneticPr fontId="5"/>
  </si>
  <si>
    <t>親志の土帝君（ﾄｩｰﾃｨｰｸﾝ）</t>
    <rPh sb="0" eb="2">
      <t>オヤシ</t>
    </rPh>
    <rPh sb="3" eb="4">
      <t>ドテ</t>
    </rPh>
    <rPh sb="4" eb="5">
      <t>ミカド</t>
    </rPh>
    <rPh sb="5" eb="6">
      <t>クン</t>
    </rPh>
    <phoneticPr fontId="9"/>
  </si>
  <si>
    <t>親志</t>
    <rPh sb="0" eb="2">
      <t>オヤシ</t>
    </rPh>
    <phoneticPr fontId="5"/>
  </si>
  <si>
    <t>赤犬子宮</t>
    <rPh sb="0" eb="1">
      <t>アカ</t>
    </rPh>
    <rPh sb="1" eb="2">
      <t>イヌ</t>
    </rPh>
    <rPh sb="2" eb="3">
      <t>コ</t>
    </rPh>
    <rPh sb="3" eb="4">
      <t>ミヤ</t>
    </rPh>
    <phoneticPr fontId="9"/>
  </si>
  <si>
    <t>徳武佐宮</t>
    <rPh sb="0" eb="1">
      <t>トク</t>
    </rPh>
    <rPh sb="1" eb="2">
      <t>タケ</t>
    </rPh>
    <rPh sb="2" eb="3">
      <t>サ</t>
    </rPh>
    <rPh sb="3" eb="4">
      <t>ミヤ</t>
    </rPh>
    <phoneticPr fontId="9"/>
  </si>
  <si>
    <t>大木</t>
    <rPh sb="0" eb="2">
      <t>オオキ</t>
    </rPh>
    <phoneticPr fontId="9"/>
  </si>
  <si>
    <t>牧原</t>
    <rPh sb="0" eb="2">
      <t>マキバル</t>
    </rPh>
    <phoneticPr fontId="5"/>
  </si>
  <si>
    <t>ティラヌ壕</t>
    <rPh sb="4" eb="5">
      <t>ゴウ</t>
    </rPh>
    <phoneticPr fontId="5"/>
  </si>
  <si>
    <t>都屋</t>
    <rPh sb="0" eb="2">
      <t>トヤ</t>
    </rPh>
    <phoneticPr fontId="5"/>
  </si>
  <si>
    <t>共同井戸</t>
    <rPh sb="0" eb="2">
      <t>キョウドウ</t>
    </rPh>
    <rPh sb="2" eb="4">
      <t>イド</t>
    </rPh>
    <phoneticPr fontId="9"/>
  </si>
  <si>
    <t>宇座イリガー</t>
    <rPh sb="0" eb="2">
      <t>ウザ</t>
    </rPh>
    <phoneticPr fontId="9"/>
  </si>
  <si>
    <t>宇座</t>
    <rPh sb="0" eb="2">
      <t>ウザ</t>
    </rPh>
    <phoneticPr fontId="9"/>
  </si>
  <si>
    <t>宇座アガリガー</t>
    <rPh sb="0" eb="2">
      <t>ウザ</t>
    </rPh>
    <phoneticPr fontId="9"/>
  </si>
  <si>
    <t>古堅ガー</t>
    <rPh sb="0" eb="2">
      <t>フルゲン</t>
    </rPh>
    <phoneticPr fontId="9"/>
  </si>
  <si>
    <t>古堅</t>
    <rPh sb="0" eb="2">
      <t>フルゲン</t>
    </rPh>
    <phoneticPr fontId="9"/>
  </si>
  <si>
    <t>波平のアシビナー</t>
    <rPh sb="0" eb="2">
      <t>ナミヒラ</t>
    </rPh>
    <phoneticPr fontId="5"/>
  </si>
  <si>
    <t>波平</t>
    <rPh sb="0" eb="2">
      <t>ナミヒラ</t>
    </rPh>
    <phoneticPr fontId="5"/>
  </si>
  <si>
    <t>集会場・芸能舞台</t>
    <rPh sb="0" eb="3">
      <t>シュウカイジョウ</t>
    </rPh>
    <rPh sb="4" eb="6">
      <t>ゲイノウ</t>
    </rPh>
    <rPh sb="6" eb="8">
      <t>ブタイ</t>
    </rPh>
    <phoneticPr fontId="5"/>
  </si>
  <si>
    <t>喜名馬場跡</t>
    <rPh sb="0" eb="2">
      <t>キナ</t>
    </rPh>
    <rPh sb="2" eb="5">
      <t>ババアト</t>
    </rPh>
    <phoneticPr fontId="5"/>
  </si>
  <si>
    <t>馬場跡（チナーウマイー)</t>
    <rPh sb="0" eb="3">
      <t>ババアト</t>
    </rPh>
    <phoneticPr fontId="5"/>
  </si>
  <si>
    <t>カタノー馬場跡</t>
    <rPh sb="4" eb="6">
      <t>ババ</t>
    </rPh>
    <rPh sb="6" eb="7">
      <t>アト</t>
    </rPh>
    <phoneticPr fontId="5"/>
  </si>
  <si>
    <t>馬場跡</t>
    <rPh sb="0" eb="2">
      <t>ババ</t>
    </rPh>
    <rPh sb="2" eb="3">
      <t>アト</t>
    </rPh>
    <phoneticPr fontId="5"/>
  </si>
  <si>
    <t>楚辺馬場跡</t>
    <rPh sb="0" eb="2">
      <t>ソベ</t>
    </rPh>
    <rPh sb="2" eb="5">
      <t>ババアト</t>
    </rPh>
    <phoneticPr fontId="5"/>
  </si>
  <si>
    <t>馬場跡、現在のトリイビーチ付近</t>
    <rPh sb="0" eb="3">
      <t>ババアト</t>
    </rPh>
    <rPh sb="4" eb="6">
      <t>ゲンザイ</t>
    </rPh>
    <rPh sb="13" eb="15">
      <t>フキン</t>
    </rPh>
    <phoneticPr fontId="5"/>
  </si>
  <si>
    <t>宇座のマチ矼</t>
    <rPh sb="0" eb="2">
      <t>ウザ</t>
    </rPh>
    <rPh sb="5" eb="6">
      <t>コウ</t>
    </rPh>
    <phoneticPr fontId="9"/>
  </si>
  <si>
    <t>切石製アーチ橋　</t>
    <rPh sb="0" eb="2">
      <t>キリイシ</t>
    </rPh>
    <rPh sb="2" eb="3">
      <t>セイ</t>
    </rPh>
    <rPh sb="6" eb="7">
      <t>ハシ</t>
    </rPh>
    <phoneticPr fontId="9"/>
  </si>
  <si>
    <t>亀地橋</t>
    <rPh sb="0" eb="1">
      <t>カメ</t>
    </rPh>
    <rPh sb="1" eb="2">
      <t>ジ</t>
    </rPh>
    <rPh sb="2" eb="3">
      <t>ハシ</t>
    </rPh>
    <phoneticPr fontId="5"/>
  </si>
  <si>
    <t>コンクリート橋</t>
    <rPh sb="6" eb="7">
      <t>ハシ</t>
    </rPh>
    <phoneticPr fontId="5"/>
  </si>
  <si>
    <t>榮橋</t>
    <rPh sb="0" eb="1">
      <t>サカエ</t>
    </rPh>
    <rPh sb="1" eb="2">
      <t>ハシ</t>
    </rPh>
    <phoneticPr fontId="5"/>
  </si>
  <si>
    <t>コンクリート製二重アーチ橋。旧日本軍によって破壊</t>
    <rPh sb="6" eb="7">
      <t>セイ</t>
    </rPh>
    <rPh sb="7" eb="9">
      <t>ニジュウ</t>
    </rPh>
    <rPh sb="12" eb="13">
      <t>ハシ</t>
    </rPh>
    <rPh sb="14" eb="17">
      <t>キュウニホン</t>
    </rPh>
    <rPh sb="17" eb="18">
      <t>グン</t>
    </rPh>
    <rPh sb="22" eb="24">
      <t>ハカイ</t>
    </rPh>
    <phoneticPr fontId="5"/>
  </si>
  <si>
    <t>読谷村西海岸石切場跡</t>
    <rPh sb="0" eb="3">
      <t>ヨミタンソン</t>
    </rPh>
    <rPh sb="3" eb="6">
      <t>ニシカイガン</t>
    </rPh>
    <rPh sb="6" eb="9">
      <t>イシキリバ</t>
    </rPh>
    <rPh sb="9" eb="10">
      <t>アト</t>
    </rPh>
    <phoneticPr fontId="9"/>
  </si>
  <si>
    <t>宇座、渡慶次、儀間、高志保、波平の海岸</t>
    <rPh sb="0" eb="2">
      <t>ウザ</t>
    </rPh>
    <rPh sb="3" eb="6">
      <t>トケシ</t>
    </rPh>
    <rPh sb="7" eb="9">
      <t>ギマ</t>
    </rPh>
    <rPh sb="10" eb="13">
      <t>タカシホ</t>
    </rPh>
    <rPh sb="14" eb="16">
      <t>ナミヒラ</t>
    </rPh>
    <rPh sb="17" eb="19">
      <t>カイガン</t>
    </rPh>
    <phoneticPr fontId="9"/>
  </si>
  <si>
    <t>吹出原遺跡と重複する</t>
    <rPh sb="0" eb="1">
      <t>フ</t>
    </rPh>
    <rPh sb="1" eb="2">
      <t>デ</t>
    </rPh>
    <rPh sb="2" eb="3">
      <t>ハラ</t>
    </rPh>
    <rPh sb="3" eb="5">
      <t>イセキ</t>
    </rPh>
    <rPh sb="6" eb="8">
      <t>ジュウフク</t>
    </rPh>
    <phoneticPr fontId="9"/>
  </si>
  <si>
    <t>瀬名波</t>
    <rPh sb="0" eb="3">
      <t>セナハ</t>
    </rPh>
    <phoneticPr fontId="9"/>
  </si>
  <si>
    <t>墓地、拝所</t>
    <rPh sb="0" eb="2">
      <t>ボチ</t>
    </rPh>
    <rPh sb="3" eb="5">
      <t>ウガンジュ</t>
    </rPh>
    <phoneticPr fontId="9"/>
  </si>
  <si>
    <t>渡慶次</t>
    <rPh sb="0" eb="3">
      <t>トケシ</t>
    </rPh>
    <phoneticPr fontId="9"/>
  </si>
  <si>
    <t>拝所、遺物散布地でもある</t>
    <rPh sb="0" eb="2">
      <t>ウガンジュ</t>
    </rPh>
    <rPh sb="3" eb="5">
      <t>イブツ</t>
    </rPh>
    <rPh sb="5" eb="7">
      <t>サンプ</t>
    </rPh>
    <rPh sb="7" eb="8">
      <t>チ</t>
    </rPh>
    <phoneticPr fontId="9"/>
  </si>
  <si>
    <t>波平</t>
    <rPh sb="0" eb="2">
      <t>ナミヒラ</t>
    </rPh>
    <phoneticPr fontId="9"/>
  </si>
  <si>
    <t>座喜味城跡、埋蔵文化財でもある</t>
    <rPh sb="0" eb="3">
      <t>ザキミ</t>
    </rPh>
    <rPh sb="3" eb="4">
      <t>ジョウシ</t>
    </rPh>
    <rPh sb="4" eb="5">
      <t>アト</t>
    </rPh>
    <rPh sb="6" eb="8">
      <t>マイゾウ</t>
    </rPh>
    <rPh sb="8" eb="11">
      <t>ブンカザイ</t>
    </rPh>
    <phoneticPr fontId="9"/>
  </si>
  <si>
    <t>墓地</t>
    <rPh sb="0" eb="2">
      <t>ボチ</t>
    </rPh>
    <phoneticPr fontId="9"/>
  </si>
  <si>
    <t>大湾</t>
    <rPh sb="0" eb="2">
      <t>オオワン</t>
    </rPh>
    <phoneticPr fontId="9"/>
  </si>
  <si>
    <t>埋蔵文化財でもある</t>
    <rPh sb="0" eb="2">
      <t>マイゾウ</t>
    </rPh>
    <rPh sb="2" eb="5">
      <t>ブンカザイ</t>
    </rPh>
    <phoneticPr fontId="9"/>
  </si>
  <si>
    <t>墓地、拝所。クマイグシクともいう</t>
    <rPh sb="0" eb="2">
      <t>ボチ</t>
    </rPh>
    <rPh sb="3" eb="5">
      <t>ウガンジュ</t>
    </rPh>
    <phoneticPr fontId="9"/>
  </si>
  <si>
    <t>無形民俗文化財</t>
    <rPh sb="0" eb="2">
      <t>ムケイ</t>
    </rPh>
    <rPh sb="2" eb="4">
      <t>ミンゾク</t>
    </rPh>
    <rPh sb="4" eb="7">
      <t>ブンカザイ</t>
    </rPh>
    <phoneticPr fontId="9"/>
  </si>
  <si>
    <t>花売の緑</t>
    <rPh sb="0" eb="1">
      <t>ハナ</t>
    </rPh>
    <rPh sb="1" eb="2">
      <t>ウ</t>
    </rPh>
    <rPh sb="3" eb="4">
      <t>ミドリ</t>
    </rPh>
    <phoneticPr fontId="9"/>
  </si>
  <si>
    <t>組踊(昭和55年復活上演)</t>
    <rPh sb="0" eb="1">
      <t>クミ</t>
    </rPh>
    <rPh sb="1" eb="2">
      <t>オド</t>
    </rPh>
    <rPh sb="3" eb="5">
      <t>ショウワ</t>
    </rPh>
    <rPh sb="7" eb="8">
      <t>ネン</t>
    </rPh>
    <rPh sb="8" eb="10">
      <t>フッカツ</t>
    </rPh>
    <rPh sb="10" eb="12">
      <t>ジョウエン</t>
    </rPh>
    <phoneticPr fontId="9"/>
  </si>
  <si>
    <t>作たる米</t>
    <rPh sb="0" eb="1">
      <t>サク</t>
    </rPh>
    <rPh sb="3" eb="4">
      <t>コメ</t>
    </rPh>
    <phoneticPr fontId="9"/>
  </si>
  <si>
    <t>組踊</t>
    <rPh sb="0" eb="2">
      <t>クミオド</t>
    </rPh>
    <phoneticPr fontId="9"/>
  </si>
  <si>
    <t>京太郎（ちょんだらー）</t>
    <rPh sb="0" eb="3">
      <t>キョウタロウ</t>
    </rPh>
    <phoneticPr fontId="9"/>
  </si>
  <si>
    <t>舞踊</t>
    <rPh sb="0" eb="2">
      <t>ブヨウ</t>
    </rPh>
    <phoneticPr fontId="9"/>
  </si>
  <si>
    <t>長浜棒術</t>
    <rPh sb="0" eb="2">
      <t>ナガハマ</t>
    </rPh>
    <rPh sb="2" eb="3">
      <t>ボウ</t>
    </rPh>
    <rPh sb="3" eb="4">
      <t>ジュツ</t>
    </rPh>
    <phoneticPr fontId="9"/>
  </si>
  <si>
    <t>棒踊</t>
    <rPh sb="0" eb="1">
      <t>ボウ</t>
    </rPh>
    <rPh sb="1" eb="2">
      <t>オド</t>
    </rPh>
    <phoneticPr fontId="9"/>
  </si>
  <si>
    <t>稻福親雲上(ﾀﾗｼﾞｬｰｶﾏｰ)</t>
    <rPh sb="0" eb="2">
      <t>イナフク</t>
    </rPh>
    <rPh sb="2" eb="3">
      <t>オヤ</t>
    </rPh>
    <rPh sb="3" eb="4">
      <t>クモ</t>
    </rPh>
    <rPh sb="4" eb="5">
      <t>ウエ</t>
    </rPh>
    <phoneticPr fontId="5"/>
  </si>
  <si>
    <t>舞踊</t>
    <rPh sb="0" eb="2">
      <t>ブヨウ</t>
    </rPh>
    <phoneticPr fontId="5"/>
  </si>
  <si>
    <t>九年の母木</t>
    <rPh sb="0" eb="2">
      <t>クネン</t>
    </rPh>
    <rPh sb="3" eb="4">
      <t>ハハ</t>
    </rPh>
    <rPh sb="4" eb="5">
      <t>キ</t>
    </rPh>
    <phoneticPr fontId="9"/>
  </si>
  <si>
    <t>手水の緑</t>
    <rPh sb="0" eb="2">
      <t>チョウズ</t>
    </rPh>
    <rPh sb="3" eb="4">
      <t>ミドリ</t>
    </rPh>
    <phoneticPr fontId="9"/>
  </si>
  <si>
    <t>組踊(昭和53年復活上演)</t>
    <rPh sb="0" eb="2">
      <t>クミオド</t>
    </rPh>
    <rPh sb="3" eb="5">
      <t>ショウワ</t>
    </rPh>
    <rPh sb="7" eb="8">
      <t>ネン</t>
    </rPh>
    <rPh sb="8" eb="10">
      <t>フッカツ</t>
    </rPh>
    <rPh sb="10" eb="12">
      <t>ジョウエン</t>
    </rPh>
    <phoneticPr fontId="9"/>
  </si>
  <si>
    <t>伏山敵討</t>
    <rPh sb="0" eb="2">
      <t>フシヤマ</t>
    </rPh>
    <rPh sb="2" eb="4">
      <t>カタキウ</t>
    </rPh>
    <phoneticPr fontId="9"/>
  </si>
  <si>
    <t>組踊(昭和61年10月8日復活上演)</t>
    <rPh sb="0" eb="2">
      <t>クミオド</t>
    </rPh>
    <rPh sb="3" eb="5">
      <t>ショウワ</t>
    </rPh>
    <rPh sb="7" eb="8">
      <t>ネン</t>
    </rPh>
    <rPh sb="10" eb="11">
      <t>ガツ</t>
    </rPh>
    <rPh sb="12" eb="13">
      <t>ニチ</t>
    </rPh>
    <rPh sb="13" eb="15">
      <t>フッカツ</t>
    </rPh>
    <rPh sb="15" eb="17">
      <t>ジョウエン</t>
    </rPh>
    <phoneticPr fontId="9"/>
  </si>
  <si>
    <t>組踊</t>
    <rPh sb="0" eb="1">
      <t>クミ</t>
    </rPh>
    <rPh sb="1" eb="2">
      <t>オドリ</t>
    </rPh>
    <phoneticPr fontId="5"/>
  </si>
  <si>
    <t>親阿母（うやあんまー）</t>
    <rPh sb="0" eb="1">
      <t>オヤ</t>
    </rPh>
    <rPh sb="1" eb="2">
      <t>ア</t>
    </rPh>
    <rPh sb="2" eb="3">
      <t>ハハ</t>
    </rPh>
    <phoneticPr fontId="9"/>
  </si>
  <si>
    <t>忠孝婦人</t>
    <rPh sb="0" eb="2">
      <t>チュウコウ</t>
    </rPh>
    <rPh sb="2" eb="4">
      <t>フジン</t>
    </rPh>
    <phoneticPr fontId="9"/>
  </si>
  <si>
    <t>組踊(昭和48年復活上演)</t>
    <rPh sb="0" eb="1">
      <t>クミ</t>
    </rPh>
    <rPh sb="1" eb="2">
      <t>オド</t>
    </rPh>
    <rPh sb="3" eb="5">
      <t>ショウワ</t>
    </rPh>
    <rPh sb="7" eb="8">
      <t>ネン</t>
    </rPh>
    <rPh sb="8" eb="10">
      <t>フッカツ</t>
    </rPh>
    <rPh sb="10" eb="12">
      <t>ジョウエン</t>
    </rPh>
    <phoneticPr fontId="9"/>
  </si>
  <si>
    <t>大川敵討</t>
    <rPh sb="0" eb="2">
      <t>オオカワ</t>
    </rPh>
    <rPh sb="2" eb="4">
      <t>カタキウ</t>
    </rPh>
    <phoneticPr fontId="9"/>
  </si>
  <si>
    <t>組踊(昭和51年復活上演)</t>
    <rPh sb="0" eb="2">
      <t>クミオド</t>
    </rPh>
    <rPh sb="3" eb="5">
      <t>ショウワ</t>
    </rPh>
    <rPh sb="7" eb="8">
      <t>ネン</t>
    </rPh>
    <rPh sb="8" eb="10">
      <t>フッカツ</t>
    </rPh>
    <rPh sb="10" eb="12">
      <t>ジョウエン</t>
    </rPh>
    <phoneticPr fontId="9"/>
  </si>
  <si>
    <t>屋蔵の比屋</t>
    <rPh sb="0" eb="1">
      <t>ヤ</t>
    </rPh>
    <rPh sb="1" eb="2">
      <t>クラ</t>
    </rPh>
    <rPh sb="3" eb="4">
      <t>ヒ</t>
    </rPh>
    <rPh sb="4" eb="5">
      <t>ヤ</t>
    </rPh>
    <phoneticPr fontId="9"/>
  </si>
  <si>
    <t>獅子舞</t>
    <rPh sb="0" eb="3">
      <t>シシマイ</t>
    </rPh>
    <phoneticPr fontId="9"/>
  </si>
  <si>
    <t>祝舞踊</t>
    <rPh sb="0" eb="1">
      <t>イワイ</t>
    </rPh>
    <rPh sb="1" eb="3">
      <t>ブヨウ</t>
    </rPh>
    <phoneticPr fontId="9"/>
  </si>
  <si>
    <t>特牛節</t>
    <rPh sb="0" eb="1">
      <t>トク</t>
    </rPh>
    <rPh sb="1" eb="2">
      <t>ウシ</t>
    </rPh>
    <rPh sb="2" eb="3">
      <t>ブシ</t>
    </rPh>
    <phoneticPr fontId="9"/>
  </si>
  <si>
    <t>悪魔狂</t>
    <rPh sb="0" eb="2">
      <t>アクマ</t>
    </rPh>
    <rPh sb="2" eb="3">
      <t>キョウ</t>
    </rPh>
    <phoneticPr fontId="9"/>
  </si>
  <si>
    <t>歌劇</t>
    <rPh sb="0" eb="2">
      <t>カゲキ</t>
    </rPh>
    <phoneticPr fontId="9"/>
  </si>
  <si>
    <t>伊佐ヘイヨー</t>
    <rPh sb="0" eb="2">
      <t>イサ</t>
    </rPh>
    <phoneticPr fontId="9"/>
  </si>
  <si>
    <t>南ヌ島</t>
    <rPh sb="0" eb="1">
      <t>ミナミ</t>
    </rPh>
    <rPh sb="2" eb="3">
      <t>シマ</t>
    </rPh>
    <phoneticPr fontId="9"/>
  </si>
  <si>
    <t>儀間</t>
    <rPh sb="0" eb="2">
      <t>ギマ</t>
    </rPh>
    <phoneticPr fontId="9"/>
  </si>
  <si>
    <t>八重瀬</t>
    <rPh sb="0" eb="2">
      <t>ヤエ</t>
    </rPh>
    <rPh sb="2" eb="3">
      <t>セ</t>
    </rPh>
    <phoneticPr fontId="9"/>
  </si>
  <si>
    <t>久志の若按司</t>
    <rPh sb="0" eb="2">
      <t>クシ</t>
    </rPh>
    <rPh sb="3" eb="4">
      <t>ワカ</t>
    </rPh>
    <rPh sb="4" eb="5">
      <t>アン</t>
    </rPh>
    <rPh sb="5" eb="6">
      <t>ツカサ</t>
    </rPh>
    <phoneticPr fontId="9"/>
  </si>
  <si>
    <t>組踊(昭和57年復活上演)</t>
    <rPh sb="0" eb="2">
      <t>クミオド</t>
    </rPh>
    <rPh sb="3" eb="5">
      <t>ショウワ</t>
    </rPh>
    <rPh sb="7" eb="8">
      <t>ネン</t>
    </rPh>
    <rPh sb="8" eb="10">
      <t>フッカツ</t>
    </rPh>
    <rPh sb="10" eb="12">
      <t>ジョウエン</t>
    </rPh>
    <phoneticPr fontId="9"/>
  </si>
  <si>
    <t>宇座棒術</t>
    <rPh sb="0" eb="2">
      <t>ウザ</t>
    </rPh>
    <rPh sb="2" eb="3">
      <t>ボウ</t>
    </rPh>
    <rPh sb="3" eb="4">
      <t>ジュツ</t>
    </rPh>
    <phoneticPr fontId="9"/>
  </si>
  <si>
    <t>棒術</t>
    <rPh sb="0" eb="1">
      <t>ボウ</t>
    </rPh>
    <rPh sb="1" eb="2">
      <t>ジュツ</t>
    </rPh>
    <phoneticPr fontId="9"/>
  </si>
  <si>
    <t>馬舞</t>
    <rPh sb="0" eb="1">
      <t>ウマ</t>
    </rPh>
    <rPh sb="1" eb="2">
      <t>マイ</t>
    </rPh>
    <phoneticPr fontId="9"/>
  </si>
  <si>
    <t>高志保</t>
    <rPh sb="0" eb="3">
      <t>タカシホ</t>
    </rPh>
    <phoneticPr fontId="9"/>
  </si>
  <si>
    <t>加那ヨー天川</t>
    <rPh sb="0" eb="1">
      <t>カナ</t>
    </rPh>
    <rPh sb="1" eb="2">
      <t>ナ</t>
    </rPh>
    <rPh sb="4" eb="6">
      <t>アマカワ</t>
    </rPh>
    <phoneticPr fontId="9"/>
  </si>
  <si>
    <t>本部大主</t>
    <rPh sb="0" eb="2">
      <t>モトブ</t>
    </rPh>
    <rPh sb="2" eb="3">
      <t>ダイ</t>
    </rPh>
    <rPh sb="3" eb="4">
      <t>ヌシ</t>
    </rPh>
    <phoneticPr fontId="9"/>
  </si>
  <si>
    <t>長者大主</t>
    <rPh sb="0" eb="2">
      <t>チョウジャ</t>
    </rPh>
    <rPh sb="2" eb="3">
      <t>ダイ</t>
    </rPh>
    <rPh sb="3" eb="4">
      <t>ヌシ</t>
    </rPh>
    <phoneticPr fontId="9"/>
  </si>
  <si>
    <t>波平棒術</t>
    <rPh sb="0" eb="2">
      <t>ナミヒラ</t>
    </rPh>
    <rPh sb="2" eb="3">
      <t>ボウ</t>
    </rPh>
    <rPh sb="3" eb="4">
      <t>ジュツ</t>
    </rPh>
    <phoneticPr fontId="9"/>
  </si>
  <si>
    <t>忠臣護佐丸</t>
    <rPh sb="0" eb="2">
      <t>チュウシン</t>
    </rPh>
    <rPh sb="2" eb="3">
      <t>ゴ</t>
    </rPh>
    <rPh sb="3" eb="5">
      <t>サマル</t>
    </rPh>
    <phoneticPr fontId="9"/>
  </si>
  <si>
    <t>組踊(昭和59年復活上演)</t>
    <rPh sb="0" eb="2">
      <t>クミオド</t>
    </rPh>
    <rPh sb="3" eb="5">
      <t>ショウワ</t>
    </rPh>
    <rPh sb="7" eb="8">
      <t>ネン</t>
    </rPh>
    <rPh sb="8" eb="10">
      <t>フッカツ</t>
    </rPh>
    <rPh sb="10" eb="12">
      <t>ジョウエン</t>
    </rPh>
    <phoneticPr fontId="9"/>
  </si>
  <si>
    <t>座喜味棒術</t>
    <rPh sb="0" eb="3">
      <t>ザキミ</t>
    </rPh>
    <rPh sb="3" eb="4">
      <t>ボウ</t>
    </rPh>
    <rPh sb="4" eb="5">
      <t>ジュツ</t>
    </rPh>
    <phoneticPr fontId="9"/>
  </si>
  <si>
    <t>組踊(昭和58年復活上演)</t>
    <rPh sb="0" eb="2">
      <t>クミオド</t>
    </rPh>
    <rPh sb="3" eb="5">
      <t>ショウワ</t>
    </rPh>
    <rPh sb="7" eb="8">
      <t>ネン</t>
    </rPh>
    <rPh sb="8" eb="10">
      <t>フッカツ</t>
    </rPh>
    <rPh sb="10" eb="12">
      <t>ジョウエン</t>
    </rPh>
    <phoneticPr fontId="9"/>
  </si>
  <si>
    <t>喜名棒術</t>
    <rPh sb="0" eb="2">
      <t>キナ</t>
    </rPh>
    <rPh sb="2" eb="3">
      <t>ボウ</t>
    </rPh>
    <rPh sb="3" eb="4">
      <t>ジュツ</t>
    </rPh>
    <phoneticPr fontId="9"/>
  </si>
  <si>
    <t>組踊(昭和60年10月8日復活上演)</t>
    <rPh sb="0" eb="2">
      <t>クミオド</t>
    </rPh>
    <rPh sb="3" eb="5">
      <t>ショウワ</t>
    </rPh>
    <rPh sb="7" eb="8">
      <t>ネン</t>
    </rPh>
    <rPh sb="10" eb="11">
      <t>ガツ</t>
    </rPh>
    <rPh sb="12" eb="13">
      <t>ニチ</t>
    </rPh>
    <rPh sb="13" eb="15">
      <t>フッカツ</t>
    </rPh>
    <rPh sb="15" eb="17">
      <t>ジョウエン</t>
    </rPh>
    <phoneticPr fontId="9"/>
  </si>
  <si>
    <t>束辺名</t>
    <rPh sb="0" eb="1">
      <t>タバ</t>
    </rPh>
    <rPh sb="1" eb="2">
      <t>ヘン</t>
    </rPh>
    <rPh sb="2" eb="3">
      <t>ナ</t>
    </rPh>
    <phoneticPr fontId="9"/>
  </si>
  <si>
    <t>組踊(昭和59年8月15日復活上演)</t>
    <rPh sb="0" eb="2">
      <t>クミオド</t>
    </rPh>
    <rPh sb="3" eb="5">
      <t>ショウワ</t>
    </rPh>
    <rPh sb="7" eb="8">
      <t>ネン</t>
    </rPh>
    <rPh sb="9" eb="10">
      <t>ガツ</t>
    </rPh>
    <rPh sb="12" eb="13">
      <t>ニチ</t>
    </rPh>
    <rPh sb="13" eb="15">
      <t>フッカツ</t>
    </rPh>
    <rPh sb="15" eb="17">
      <t>ジョウエン</t>
    </rPh>
    <phoneticPr fontId="9"/>
  </si>
  <si>
    <t>忠臣身替</t>
    <rPh sb="0" eb="2">
      <t>チュウシン</t>
    </rPh>
    <rPh sb="2" eb="3">
      <t>ミ</t>
    </rPh>
    <rPh sb="3" eb="4">
      <t>カ</t>
    </rPh>
    <phoneticPr fontId="9"/>
  </si>
  <si>
    <t>組踊(昭和60年復活上演)</t>
    <rPh sb="0" eb="2">
      <t>クミオド</t>
    </rPh>
    <rPh sb="3" eb="5">
      <t>ショウワ</t>
    </rPh>
    <rPh sb="7" eb="8">
      <t>ネン</t>
    </rPh>
    <rPh sb="8" eb="10">
      <t>フッカツ</t>
    </rPh>
    <rPh sb="10" eb="12">
      <t>ジョウエン</t>
    </rPh>
    <phoneticPr fontId="9"/>
  </si>
  <si>
    <t>組踊(昭和60年9月15日復活上演)</t>
    <rPh sb="0" eb="2">
      <t>クミオド</t>
    </rPh>
    <rPh sb="3" eb="5">
      <t>ショウワ</t>
    </rPh>
    <rPh sb="7" eb="8">
      <t>ネン</t>
    </rPh>
    <rPh sb="9" eb="10">
      <t>ガツ</t>
    </rPh>
    <rPh sb="12" eb="13">
      <t>ニチ</t>
    </rPh>
    <rPh sb="13" eb="15">
      <t>フッカツ</t>
    </rPh>
    <rPh sb="15" eb="17">
      <t>ジョウエン</t>
    </rPh>
    <phoneticPr fontId="9"/>
  </si>
  <si>
    <t>舞踊</t>
    <rPh sb="0" eb="1">
      <t>マイ</t>
    </rPh>
    <rPh sb="1" eb="2">
      <t>オドリ</t>
    </rPh>
    <phoneticPr fontId="5"/>
  </si>
  <si>
    <t>松竹梅</t>
    <rPh sb="0" eb="3">
      <t>ショウチクバイ</t>
    </rPh>
    <phoneticPr fontId="9"/>
  </si>
  <si>
    <t>賢母三邉の巻</t>
    <rPh sb="0" eb="2">
      <t>ケンボ</t>
    </rPh>
    <rPh sb="2" eb="3">
      <t>サン</t>
    </rPh>
    <rPh sb="3" eb="4">
      <t>ワタナベ</t>
    </rPh>
    <rPh sb="5" eb="6">
      <t>マキ</t>
    </rPh>
    <phoneticPr fontId="9"/>
  </si>
  <si>
    <t>組踊(昭和61年11月3日復活上演)</t>
    <rPh sb="0" eb="2">
      <t>クミオド</t>
    </rPh>
    <rPh sb="3" eb="5">
      <t>ショウワ</t>
    </rPh>
    <rPh sb="7" eb="8">
      <t>ネン</t>
    </rPh>
    <rPh sb="10" eb="11">
      <t>ガツ</t>
    </rPh>
    <rPh sb="12" eb="13">
      <t>ニチ</t>
    </rPh>
    <rPh sb="13" eb="15">
      <t>フッカツ</t>
    </rPh>
    <rPh sb="15" eb="17">
      <t>ジョウエン</t>
    </rPh>
    <phoneticPr fontId="9"/>
  </si>
  <si>
    <t>四季口説</t>
    <rPh sb="0" eb="2">
      <t>シキ</t>
    </rPh>
    <rPh sb="2" eb="3">
      <t>クチ</t>
    </rPh>
    <rPh sb="3" eb="4">
      <t>セツ</t>
    </rPh>
    <phoneticPr fontId="9"/>
  </si>
  <si>
    <t>蝶ぼたん</t>
    <rPh sb="0" eb="1">
      <t>チョウ</t>
    </rPh>
    <phoneticPr fontId="9"/>
  </si>
  <si>
    <t>単位：冊</t>
    <rPh sb="0" eb="2">
      <t>タンイ</t>
    </rPh>
    <rPh sb="3" eb="4">
      <t>サツ</t>
    </rPh>
    <phoneticPr fontId="5"/>
  </si>
  <si>
    <t>総冊数</t>
  </si>
  <si>
    <t>総記</t>
  </si>
  <si>
    <t>哲学･宗教</t>
  </si>
  <si>
    <t>歴史･地理</t>
  </si>
  <si>
    <t>社会科学</t>
  </si>
  <si>
    <t>自然科学</t>
  </si>
  <si>
    <t>工学･工業</t>
  </si>
  <si>
    <t>産業</t>
  </si>
  <si>
    <t>芸術</t>
  </si>
  <si>
    <t>言語</t>
  </si>
  <si>
    <t>文学</t>
  </si>
  <si>
    <t>総冊数</t>
    <phoneticPr fontId="11"/>
  </si>
  <si>
    <t>平成7年</t>
    <rPh sb="0" eb="2">
      <t>ヘイセイ</t>
    </rPh>
    <rPh sb="3" eb="4">
      <t>ネン</t>
    </rPh>
    <phoneticPr fontId="5"/>
  </si>
  <si>
    <t>-</t>
    <phoneticPr fontId="11"/>
  </si>
  <si>
    <t>-</t>
    <phoneticPr fontId="11"/>
  </si>
  <si>
    <t>総冊数</t>
    <rPh sb="0" eb="1">
      <t>ソウ</t>
    </rPh>
    <rPh sb="1" eb="3">
      <t>サッスウ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</si>
  <si>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4"/>
  </si>
  <si>
    <t>-</t>
    <phoneticPr fontId="5"/>
  </si>
  <si>
    <t>資料：世界遺産座喜味城跡ユンタンザミュージアム</t>
    <rPh sb="0" eb="2">
      <t>シリョウ</t>
    </rPh>
    <rPh sb="3" eb="11">
      <t>セカイイサンザキミジョウ</t>
    </rPh>
    <phoneticPr fontId="5"/>
  </si>
  <si>
    <t>歴史民俗資料（点）</t>
    <rPh sb="0" eb="2">
      <t>レキシ</t>
    </rPh>
    <rPh sb="2" eb="4">
      <t>ミンゾク</t>
    </rPh>
    <rPh sb="4" eb="6">
      <t>シリョウ</t>
    </rPh>
    <rPh sb="7" eb="8">
      <t>テン</t>
    </rPh>
    <phoneticPr fontId="20"/>
  </si>
  <si>
    <t>文献図書（冊）</t>
    <rPh sb="0" eb="2">
      <t>ブンケン</t>
    </rPh>
    <rPh sb="2" eb="4">
      <t>トショ</t>
    </rPh>
    <rPh sb="5" eb="6">
      <t>サツ</t>
    </rPh>
    <phoneticPr fontId="20"/>
  </si>
  <si>
    <t>計</t>
    <rPh sb="0" eb="1">
      <t>ケイ</t>
    </rPh>
    <phoneticPr fontId="20"/>
  </si>
  <si>
    <t>購入</t>
    <rPh sb="0" eb="2">
      <t>コウニュウ</t>
    </rPh>
    <phoneticPr fontId="20"/>
  </si>
  <si>
    <t>寄贈</t>
    <rPh sb="0" eb="2">
      <t>キゾウ</t>
    </rPh>
    <phoneticPr fontId="20"/>
  </si>
  <si>
    <t>製作</t>
    <rPh sb="0" eb="2">
      <t>セイサク</t>
    </rPh>
    <phoneticPr fontId="5"/>
  </si>
  <si>
    <t>採集</t>
    <rPh sb="0" eb="2">
      <t>サイシュウ</t>
    </rPh>
    <phoneticPr fontId="20"/>
  </si>
  <si>
    <t>寄託</t>
    <rPh sb="0" eb="2">
      <t>キタク</t>
    </rPh>
    <phoneticPr fontId="20"/>
  </si>
  <si>
    <t>-</t>
    <phoneticPr fontId="5"/>
  </si>
  <si>
    <t>1,161 　</t>
    <phoneticPr fontId="5"/>
  </si>
  <si>
    <t xml:space="preserve"> 897</t>
    <phoneticPr fontId="5"/>
  </si>
  <si>
    <t>-</t>
    <phoneticPr fontId="5"/>
  </si>
  <si>
    <t>平成20年度</t>
    <rPh sb="0" eb="2">
      <t>ヘイセイ</t>
    </rPh>
    <rPh sb="4" eb="5">
      <t>ネン</t>
    </rPh>
    <rPh sb="5" eb="6">
      <t>タビ</t>
    </rPh>
    <phoneticPr fontId="5"/>
  </si>
  <si>
    <t>資料：世界遺産座喜味城跡ユンタンザミュージアム</t>
    <rPh sb="0" eb="2">
      <t>シリョウ</t>
    </rPh>
    <rPh sb="3" eb="11">
      <t>セカイイサンザキミジョウ</t>
    </rPh>
    <phoneticPr fontId="11"/>
  </si>
  <si>
    <t>資料：世界遺産座喜味城跡ユンタンザミュージアム</t>
    <rPh sb="0" eb="2">
      <t>シリョウ</t>
    </rPh>
    <rPh sb="3" eb="11">
      <t>セカイイサンザキミジョウ</t>
    </rPh>
    <phoneticPr fontId="20"/>
  </si>
  <si>
    <t>(19)  世界遺産座喜味城跡ユンタンザミュージアムの美術資料高の推移</t>
    <rPh sb="6" eb="14">
      <t>セカイイサンザキミジョウ</t>
    </rPh>
    <phoneticPr fontId="5"/>
  </si>
  <si>
    <t>合　計</t>
    <phoneticPr fontId="5"/>
  </si>
  <si>
    <t>種　　　　　　　　　別</t>
  </si>
  <si>
    <t>陶芸</t>
  </si>
  <si>
    <t>染織</t>
  </si>
  <si>
    <t>ガラス</t>
  </si>
  <si>
    <t>漆器</t>
  </si>
  <si>
    <t>絵　画(版画,デッサン含)</t>
    <phoneticPr fontId="5"/>
  </si>
  <si>
    <t>彫刻(立体）</t>
    <rPh sb="3" eb="5">
      <t>リッタイ</t>
    </rPh>
    <phoneticPr fontId="5"/>
  </si>
  <si>
    <t xml:space="preserve">10 </t>
    <phoneticPr fontId="5"/>
  </si>
  <si>
    <t xml:space="preserve">11 </t>
    <phoneticPr fontId="5"/>
  </si>
  <si>
    <t xml:space="preserve">14 </t>
    <phoneticPr fontId="5"/>
  </si>
  <si>
    <t xml:space="preserve">17 </t>
    <phoneticPr fontId="5"/>
  </si>
  <si>
    <t xml:space="preserve">12 </t>
    <phoneticPr fontId="5"/>
  </si>
  <si>
    <t>(20)　世界遺産座喜味城跡ユンタンザミュージアム入館状況の推移</t>
    <rPh sb="5" eb="13">
      <t>セカイイサンザキミジョウ</t>
    </rPh>
    <phoneticPr fontId="5"/>
  </si>
  <si>
    <t>単位：人</t>
    <rPh sb="0" eb="2">
      <t>タンイ</t>
    </rPh>
    <rPh sb="3" eb="4">
      <t>ヒト</t>
    </rPh>
    <phoneticPr fontId="5"/>
  </si>
  <si>
    <t>入  　館　  者　  数</t>
  </si>
  <si>
    <t>開館日数</t>
    <phoneticPr fontId="5"/>
  </si>
  <si>
    <t>1日平均
入館者数</t>
    <phoneticPr fontId="5"/>
  </si>
  <si>
    <t>総数</t>
  </si>
  <si>
    <t>幼児</t>
  </si>
  <si>
    <t>閉館</t>
    <rPh sb="0" eb="2">
      <t>ヘイカン</t>
    </rPh>
    <phoneticPr fontId="5"/>
  </si>
  <si>
    <t>※H28年度～H29年度は、新館建築及び旧館修繕のため閉館。</t>
    <rPh sb="4" eb="6">
      <t>ネンド</t>
    </rPh>
    <rPh sb="10" eb="12">
      <t>ネンド</t>
    </rPh>
    <rPh sb="14" eb="16">
      <t>シンカン</t>
    </rPh>
    <rPh sb="16" eb="18">
      <t>ケンチク</t>
    </rPh>
    <rPh sb="18" eb="19">
      <t>オヨ</t>
    </rPh>
    <rPh sb="20" eb="22">
      <t>キュウカン</t>
    </rPh>
    <rPh sb="22" eb="24">
      <t>シュウゼン</t>
    </rPh>
    <rPh sb="27" eb="29">
      <t>ヘイカン</t>
    </rPh>
    <phoneticPr fontId="5"/>
  </si>
  <si>
    <t>平成</t>
    <rPh sb="0" eb="2">
      <t>ヘイセイ</t>
    </rPh>
    <phoneticPr fontId="5"/>
  </si>
  <si>
    <t>(２１)　読谷村文化財一覧表</t>
    <rPh sb="5" eb="8">
      <t>ヨミタンソン</t>
    </rPh>
    <rPh sb="8" eb="11">
      <t>ブンカザイ</t>
    </rPh>
    <rPh sb="11" eb="13">
      <t>イチラン</t>
    </rPh>
    <rPh sb="13" eb="14">
      <t>ヒョウ</t>
    </rPh>
    <phoneticPr fontId="9"/>
  </si>
  <si>
    <t>社　　　　　　会　　　　　　体　　　　　　育　　　　　　施　　　　　　設</t>
    <rPh sb="0" eb="1">
      <t>シャ</t>
    </rPh>
    <rPh sb="7" eb="8">
      <t>カイ</t>
    </rPh>
    <rPh sb="14" eb="15">
      <t>タイ</t>
    </rPh>
    <rPh sb="21" eb="22">
      <t>イク</t>
    </rPh>
    <rPh sb="28" eb="29">
      <t>シ</t>
    </rPh>
    <rPh sb="35" eb="36">
      <t>セツ</t>
    </rPh>
    <phoneticPr fontId="11"/>
  </si>
  <si>
    <t>学　　校　　施　　設</t>
  </si>
  <si>
    <t>合　　計</t>
    <rPh sb="0" eb="4">
      <t>ゴウケイ</t>
    </rPh>
    <phoneticPr fontId="11"/>
  </si>
  <si>
    <t>備　　考
（開放校など）</t>
    <rPh sb="0" eb="1">
      <t>ビ</t>
    </rPh>
    <rPh sb="3" eb="4">
      <t>コウ</t>
    </rPh>
    <phoneticPr fontId="11"/>
  </si>
  <si>
    <t>運動広場</t>
  </si>
  <si>
    <t>多目的広場</t>
  </si>
  <si>
    <t>平和の森球場</t>
  </si>
  <si>
    <t>体育センター</t>
    <rPh sb="0" eb="2">
      <t>タイイク</t>
    </rPh>
    <phoneticPr fontId="5"/>
  </si>
  <si>
    <t>テニスコート</t>
    <phoneticPr fontId="11"/>
  </si>
  <si>
    <t>陸上競技場</t>
    <rPh sb="0" eb="2">
      <t>リクジョウ</t>
    </rPh>
    <rPh sb="2" eb="5">
      <t>キョウギジョウ</t>
    </rPh>
    <phoneticPr fontId="11"/>
  </si>
  <si>
    <t>残波岬テニスコート</t>
    <rPh sb="0" eb="2">
      <t>ザンパ</t>
    </rPh>
    <rPh sb="2" eb="3">
      <t>ミサキ</t>
    </rPh>
    <phoneticPr fontId="11"/>
  </si>
  <si>
    <t>残波岬ボールパーク場</t>
    <rPh sb="0" eb="2">
      <t>ザンパ</t>
    </rPh>
    <rPh sb="2" eb="3">
      <t>ミサキ</t>
    </rPh>
    <rPh sb="9" eb="10">
      <t>ジョウ</t>
    </rPh>
    <phoneticPr fontId="11"/>
  </si>
  <si>
    <t>トレーニング室</t>
    <rPh sb="6" eb="7">
      <t>シツ</t>
    </rPh>
    <phoneticPr fontId="11"/>
  </si>
  <si>
    <t>ソフトボール場</t>
    <rPh sb="6" eb="7">
      <t>ジョウ</t>
    </rPh>
    <phoneticPr fontId="11"/>
  </si>
  <si>
    <t>体育館</t>
  </si>
  <si>
    <t>グラウンド</t>
  </si>
  <si>
    <t>延利用件  数</t>
    <rPh sb="3" eb="4">
      <t>ケン</t>
    </rPh>
    <phoneticPr fontId="11"/>
  </si>
  <si>
    <t>延利用人　数</t>
    <phoneticPr fontId="11"/>
  </si>
  <si>
    <t>延利用件  数</t>
    <rPh sb="0" eb="1">
      <t>エン</t>
    </rPh>
    <rPh sb="1" eb="3">
      <t>リヨウ</t>
    </rPh>
    <rPh sb="3" eb="7">
      <t>ケンスウ</t>
    </rPh>
    <phoneticPr fontId="11"/>
  </si>
  <si>
    <t>延利用　人　数</t>
  </si>
  <si>
    <t>延利用　件　数</t>
    <rPh sb="4" eb="5">
      <t>ケン</t>
    </rPh>
    <phoneticPr fontId="11"/>
  </si>
  <si>
    <t>延利用　人　数</t>
    <phoneticPr fontId="5"/>
  </si>
  <si>
    <t>平成4年度</t>
    <phoneticPr fontId="11"/>
  </si>
  <si>
    <t>・・・</t>
    <phoneticPr fontId="11"/>
  </si>
  <si>
    <t>古南小体育館・運動場</t>
    <rPh sb="0" eb="1">
      <t>フル</t>
    </rPh>
    <rPh sb="1" eb="2">
      <t>ミナミ</t>
    </rPh>
    <rPh sb="2" eb="3">
      <t>ショウ</t>
    </rPh>
    <rPh sb="3" eb="6">
      <t>タイイクカン</t>
    </rPh>
    <rPh sb="7" eb="10">
      <t>ウンドウジョウ</t>
    </rPh>
    <phoneticPr fontId="11"/>
  </si>
  <si>
    <t>・・・</t>
    <phoneticPr fontId="11"/>
  </si>
  <si>
    <t>平成9年度</t>
    <rPh sb="0" eb="2">
      <t>ヘイセイ</t>
    </rPh>
    <rPh sb="3" eb="5">
      <t>ネンド</t>
    </rPh>
    <phoneticPr fontId="11"/>
  </si>
  <si>
    <t>古中体育館</t>
    <rPh sb="0" eb="1">
      <t>フル</t>
    </rPh>
    <rPh sb="1" eb="2">
      <t>チュウ</t>
    </rPh>
    <rPh sb="2" eb="5">
      <t>タイイクカン</t>
    </rPh>
    <phoneticPr fontId="11"/>
  </si>
  <si>
    <t>平成10年度</t>
    <rPh sb="0" eb="2">
      <t>ヘイセイ</t>
    </rPh>
    <rPh sb="4" eb="5">
      <t>ネン</t>
    </rPh>
    <rPh sb="5" eb="6">
      <t>ド</t>
    </rPh>
    <phoneticPr fontId="11"/>
  </si>
  <si>
    <t>平成11年度</t>
    <rPh sb="0" eb="2">
      <t>ヘイセイ</t>
    </rPh>
    <rPh sb="4" eb="6">
      <t>ネンド</t>
    </rPh>
    <phoneticPr fontId="11"/>
  </si>
  <si>
    <t>渡・読・喜・古小体育館</t>
    <rPh sb="0" eb="1">
      <t>ワタリ</t>
    </rPh>
    <rPh sb="2" eb="3">
      <t>ドク</t>
    </rPh>
    <rPh sb="4" eb="5">
      <t>キ</t>
    </rPh>
    <rPh sb="6" eb="7">
      <t>フル</t>
    </rPh>
    <rPh sb="7" eb="8">
      <t>ショウ</t>
    </rPh>
    <rPh sb="8" eb="11">
      <t>タイイクカン</t>
    </rPh>
    <phoneticPr fontId="11"/>
  </si>
  <si>
    <t>平成12年度</t>
    <rPh sb="0" eb="2">
      <t>ヘイセイ</t>
    </rPh>
    <rPh sb="4" eb="6">
      <t>ネンド</t>
    </rPh>
    <phoneticPr fontId="11"/>
  </si>
  <si>
    <t>古中運動場・読中体育館</t>
    <rPh sb="0" eb="1">
      <t>フル</t>
    </rPh>
    <rPh sb="1" eb="2">
      <t>チュウ</t>
    </rPh>
    <rPh sb="2" eb="5">
      <t>ウンドウジョウ</t>
    </rPh>
    <rPh sb="6" eb="7">
      <t>ヨ</t>
    </rPh>
    <rPh sb="7" eb="8">
      <t>チュウ</t>
    </rPh>
    <rPh sb="8" eb="11">
      <t>タイイクカン</t>
    </rPh>
    <phoneticPr fontId="11"/>
  </si>
  <si>
    <t>H23年　陸上競技場利用開始　H25年　残波岬テニスコート・残波岬ボールパーク場利用開始　H30トレーニング室利用開始　R3ソフトボール場利用開始</t>
    <rPh sb="54" eb="55">
      <t>シツ</t>
    </rPh>
    <rPh sb="55" eb="57">
      <t>リヨウ</t>
    </rPh>
    <rPh sb="57" eb="59">
      <t>カイシ</t>
    </rPh>
    <rPh sb="68" eb="69">
      <t>ジョウ</t>
    </rPh>
    <rPh sb="69" eb="71">
      <t>リヨウ</t>
    </rPh>
    <rPh sb="71" eb="73">
      <t>カイシ</t>
    </rPh>
    <phoneticPr fontId="5"/>
  </si>
  <si>
    <t>資料：教育委員会生涯学習課</t>
    <rPh sb="8" eb="10">
      <t>ショウガイ</t>
    </rPh>
    <rPh sb="10" eb="13">
      <t>ガクシュウカ</t>
    </rPh>
    <phoneticPr fontId="11"/>
  </si>
  <si>
    <t>平成25年度</t>
    <rPh sb="4" eb="6">
      <t>ネンド</t>
    </rPh>
    <phoneticPr fontId="11"/>
  </si>
  <si>
    <t>（22）社会体育施設利用状況</t>
    <phoneticPr fontId="11"/>
  </si>
  <si>
    <t>92</t>
    <phoneticPr fontId="4"/>
  </si>
  <si>
    <t>平成25年度</t>
    <rPh sb="4" eb="6">
      <t>ネンド</t>
    </rPh>
    <phoneticPr fontId="5"/>
  </si>
  <si>
    <t>単位（貸館日数：日、入場者数：人）</t>
    <phoneticPr fontId="5"/>
  </si>
  <si>
    <t>（17)　世界遺産座喜味城跡ユンタンザミュージアム文献資料高の推移</t>
    <rPh sb="5" eb="7">
      <t>セカイ</t>
    </rPh>
    <rPh sb="7" eb="9">
      <t>イサン</t>
    </rPh>
    <rPh sb="9" eb="14">
      <t>ザキミジョウアト</t>
    </rPh>
    <phoneticPr fontId="5"/>
  </si>
  <si>
    <t>平成25年度</t>
    <rPh sb="0" eb="2">
      <t>ヘイセイ</t>
    </rPh>
    <rPh sb="4" eb="6">
      <t>ネンド</t>
    </rPh>
    <phoneticPr fontId="5"/>
  </si>
  <si>
    <t>(18)　世界遺産座喜味城跡ユンタンザミュージアムの資料・図書冊数</t>
    <rPh sb="5" eb="13">
      <t>セカイイサンザキミジョウ</t>
    </rPh>
    <rPh sb="26" eb="28">
      <t>シリョウ</t>
    </rPh>
    <rPh sb="29" eb="31">
      <t>トショ</t>
    </rPh>
    <rPh sb="31" eb="33">
      <t>サッスウ</t>
    </rPh>
    <phoneticPr fontId="20"/>
  </si>
  <si>
    <t>大人
（H30～は16～64歳）</t>
    <rPh sb="14" eb="15">
      <t>サイ</t>
    </rPh>
    <phoneticPr fontId="5"/>
  </si>
  <si>
    <r>
      <t xml:space="preserve">小･中･高生
</t>
    </r>
    <r>
      <rPr>
        <sz val="7"/>
        <color theme="1"/>
        <rFont val="ＭＳ 明朝"/>
        <family val="1"/>
        <charset val="128"/>
      </rPr>
      <t>（H30～は6～15歳）</t>
    </r>
    <phoneticPr fontId="5"/>
  </si>
  <si>
    <t>瀬名波</t>
    <phoneticPr fontId="5"/>
  </si>
  <si>
    <t>大久保原遺跡</t>
    <phoneticPr fontId="5"/>
  </si>
  <si>
    <t>渡慶次</t>
    <phoneticPr fontId="5"/>
  </si>
  <si>
    <t>18m×6mの大型建物跡</t>
    <phoneticPr fontId="5"/>
  </si>
  <si>
    <t>波平洞穴遺跡(ｼﾑｸｶﾞﾏ)</t>
    <phoneticPr fontId="5"/>
  </si>
  <si>
    <t>楚辺</t>
    <phoneticPr fontId="5"/>
  </si>
  <si>
    <t>アカインコ遺跡ともいう</t>
    <phoneticPr fontId="5"/>
  </si>
  <si>
    <t>楚辺西原遺跡Ｅ</t>
    <phoneticPr fontId="5"/>
  </si>
  <si>
    <t>楚辺西原遺跡Ｆ</t>
    <phoneticPr fontId="5"/>
  </si>
  <si>
    <t>楚辺西原遺跡Ｇ</t>
    <phoneticPr fontId="5"/>
  </si>
  <si>
    <t>与那部原貝塚A</t>
    <phoneticPr fontId="5"/>
  </si>
  <si>
    <t>与那部原貝塚Ｂ</t>
    <phoneticPr fontId="5"/>
  </si>
  <si>
    <t>爪形紋土器、曽畑式土器</t>
    <phoneticPr fontId="5"/>
  </si>
  <si>
    <t>メーダグシク</t>
    <phoneticPr fontId="5"/>
  </si>
  <si>
    <t>大湾</t>
    <phoneticPr fontId="5"/>
  </si>
  <si>
    <t>村指定文化財</t>
    <phoneticPr fontId="5"/>
  </si>
  <si>
    <t>所在地</t>
    <phoneticPr fontId="5"/>
  </si>
  <si>
    <t>種別・備考</t>
    <phoneticPr fontId="5"/>
  </si>
  <si>
    <t>喜名</t>
    <phoneticPr fontId="5"/>
  </si>
  <si>
    <t>長浜</t>
    <phoneticPr fontId="5"/>
  </si>
  <si>
    <t>有形民俗文化財（昭和51年10月27日指定）</t>
    <phoneticPr fontId="5"/>
  </si>
  <si>
    <t>波平</t>
    <phoneticPr fontId="5"/>
  </si>
  <si>
    <t>史跡・沖縄戦に関する遺跡（平成20年2月7日指定）</t>
    <phoneticPr fontId="5"/>
  </si>
  <si>
    <t>座喜味</t>
    <phoneticPr fontId="5"/>
  </si>
  <si>
    <t>史跡・沖縄戦に関する遺跡（平成21年1月22日指定）</t>
    <phoneticPr fontId="5"/>
  </si>
  <si>
    <t>讀谷山村道路元標</t>
    <phoneticPr fontId="5"/>
  </si>
  <si>
    <t>喜名土帝君</t>
    <phoneticPr fontId="5"/>
  </si>
  <si>
    <t>座喜味城跡一の郭にある石灯籠</t>
    <phoneticPr fontId="5"/>
  </si>
  <si>
    <t>カガンジウタキ</t>
    <phoneticPr fontId="5"/>
  </si>
  <si>
    <t>ウガンヒラー</t>
    <phoneticPr fontId="5"/>
  </si>
  <si>
    <t>チチェンヌウタキ</t>
    <phoneticPr fontId="5"/>
  </si>
  <si>
    <t>サシジャーガー</t>
    <phoneticPr fontId="9"/>
  </si>
  <si>
    <t>クラガー</t>
    <phoneticPr fontId="9"/>
  </si>
  <si>
    <t>ボージガー</t>
    <phoneticPr fontId="9"/>
  </si>
  <si>
    <t>マテージグシク</t>
    <phoneticPr fontId="9"/>
  </si>
  <si>
    <t>グシクヌウチ</t>
    <phoneticPr fontId="9"/>
  </si>
  <si>
    <t>セナハグシク</t>
    <phoneticPr fontId="9"/>
  </si>
  <si>
    <t>トウヤマグシク</t>
    <phoneticPr fontId="9"/>
  </si>
  <si>
    <t>カナグシク</t>
    <phoneticPr fontId="9"/>
  </si>
  <si>
    <t>グシクダキ</t>
    <phoneticPr fontId="9"/>
  </si>
  <si>
    <t>ウザグシク</t>
    <phoneticPr fontId="9"/>
  </si>
  <si>
    <t>イットカグシク</t>
    <phoneticPr fontId="9"/>
  </si>
  <si>
    <t>ザキミグシク</t>
    <phoneticPr fontId="9"/>
  </si>
  <si>
    <t>タカヤマグシク</t>
    <phoneticPr fontId="9"/>
  </si>
  <si>
    <t>グシクヌチジ</t>
    <phoneticPr fontId="9"/>
  </si>
  <si>
    <t>ヤクミーグシク</t>
    <phoneticPr fontId="9"/>
  </si>
  <si>
    <t>ウフグシク</t>
    <phoneticPr fontId="9"/>
  </si>
  <si>
    <t>メーダグシク</t>
    <phoneticPr fontId="9"/>
  </si>
  <si>
    <t>トゥマイグシク</t>
    <phoneticPr fontId="9"/>
  </si>
  <si>
    <t>むんじゅる</t>
    <phoneticPr fontId="9"/>
  </si>
  <si>
    <t>ヘイチョウ</t>
    <phoneticPr fontId="5"/>
  </si>
  <si>
    <t>しゅんどう</t>
    <phoneticPr fontId="9"/>
  </si>
  <si>
    <t>イリベーシ</t>
    <phoneticPr fontId="9"/>
  </si>
  <si>
    <t>金城次郎(昭和60年4月13日指定　平成16年物故により指定解除）※名誉村民</t>
    <rPh sb="0" eb="2">
      <t>キンジョウ</t>
    </rPh>
    <rPh sb="2" eb="4">
      <t>ジロウ</t>
    </rPh>
    <rPh sb="5" eb="7">
      <t>ショウワ</t>
    </rPh>
    <rPh sb="9" eb="10">
      <t>ネン</t>
    </rPh>
    <rPh sb="11" eb="12">
      <t>ガツ</t>
    </rPh>
    <rPh sb="14" eb="15">
      <t>ニチ</t>
    </rPh>
    <rPh sb="15" eb="17">
      <t>シテイ</t>
    </rPh>
    <rPh sb="18" eb="20">
      <t>ヘイセイ</t>
    </rPh>
    <rPh sb="22" eb="23">
      <t>ネン</t>
    </rPh>
    <rPh sb="23" eb="25">
      <t>ブッコ</t>
    </rPh>
    <rPh sb="28" eb="30">
      <t>シテイ</t>
    </rPh>
    <rPh sb="30" eb="32">
      <t>カイジョ</t>
    </rPh>
    <rPh sb="34" eb="36">
      <t>メイヨ</t>
    </rPh>
    <rPh sb="36" eb="38">
      <t>ソンミン</t>
    </rPh>
    <phoneticPr fontId="9"/>
  </si>
  <si>
    <t>與那嶺貞(平成11年6月21日指定　平成15年物故により指定解除）※名誉村民</t>
    <rPh sb="0" eb="3">
      <t>ヨナミネ</t>
    </rPh>
    <rPh sb="3" eb="4">
      <t>サダ</t>
    </rPh>
    <rPh sb="5" eb="7">
      <t>ヘイセイ</t>
    </rPh>
    <rPh sb="9" eb="10">
      <t>ネン</t>
    </rPh>
    <rPh sb="11" eb="12">
      <t>ガツ</t>
    </rPh>
    <rPh sb="14" eb="15">
      <t>ニチ</t>
    </rPh>
    <rPh sb="15" eb="17">
      <t>シテイ</t>
    </rPh>
    <rPh sb="18" eb="20">
      <t>ヘイセイ</t>
    </rPh>
    <rPh sb="22" eb="23">
      <t>ネン</t>
    </rPh>
    <rPh sb="23" eb="25">
      <t>ブッコ</t>
    </rPh>
    <rPh sb="28" eb="30">
      <t>シテイ</t>
    </rPh>
    <rPh sb="30" eb="32">
      <t>カイジョ</t>
    </rPh>
    <rPh sb="34" eb="36">
      <t>メイヨ</t>
    </rPh>
    <rPh sb="36" eb="38">
      <t>ソンミン</t>
    </rPh>
    <phoneticPr fontId="9"/>
  </si>
  <si>
    <t>玉那覇有公（平成8年5月10日指定）※名誉村民</t>
    <rPh sb="0" eb="3">
      <t>タマナハ</t>
    </rPh>
    <rPh sb="3" eb="4">
      <t>ユウ</t>
    </rPh>
    <rPh sb="4" eb="5">
      <t>コウ</t>
    </rPh>
    <rPh sb="6" eb="8">
      <t>ヘイセイ</t>
    </rPh>
    <rPh sb="9" eb="10">
      <t>ネン</t>
    </rPh>
    <rPh sb="11" eb="12">
      <t>ガツ</t>
    </rPh>
    <rPh sb="14" eb="15">
      <t>カ</t>
    </rPh>
    <rPh sb="15" eb="17">
      <t>シテイ</t>
    </rPh>
    <rPh sb="19" eb="21">
      <t>メイヨ</t>
    </rPh>
    <rPh sb="21" eb="23">
      <t>ソンミン</t>
    </rPh>
    <phoneticPr fontId="5"/>
  </si>
  <si>
    <t>技能保持者:與那嶺貞（物故）、島袋秀、比嘉恵美子（物故）、</t>
    <rPh sb="0" eb="2">
      <t>ギノウ</t>
    </rPh>
    <rPh sb="2" eb="5">
      <t>ホジシャ</t>
    </rPh>
    <rPh sb="6" eb="7">
      <t>ヨ</t>
    </rPh>
    <rPh sb="7" eb="8">
      <t>ナ</t>
    </rPh>
    <rPh sb="8" eb="9">
      <t>ミネ</t>
    </rPh>
    <rPh sb="9" eb="10">
      <t>サダ</t>
    </rPh>
    <rPh sb="11" eb="13">
      <t>ブッコ</t>
    </rPh>
    <rPh sb="15" eb="17">
      <t>シマブクロ</t>
    </rPh>
    <rPh sb="17" eb="18">
      <t>ヒデ</t>
    </rPh>
    <rPh sb="19" eb="21">
      <t>ヒガ</t>
    </rPh>
    <rPh sb="21" eb="24">
      <t>エミコ</t>
    </rPh>
    <rPh sb="25" eb="27">
      <t>ブッコ</t>
    </rPh>
    <phoneticPr fontId="9"/>
  </si>
  <si>
    <r>
      <t>１２世紀～１３世紀の陶磁器。鍛冶遺構。</t>
    </r>
    <r>
      <rPr>
        <b/>
        <sz val="10"/>
        <color theme="1"/>
        <rFont val="ＭＳ 明朝"/>
        <family val="1"/>
        <charset val="128"/>
      </rPr>
      <t>村指定史跡</t>
    </r>
    <rPh sb="14" eb="16">
      <t>カジ</t>
    </rPh>
    <rPh sb="16" eb="18">
      <t>イコウ</t>
    </rPh>
    <rPh sb="19" eb="20">
      <t>ソン</t>
    </rPh>
    <rPh sb="20" eb="22">
      <t>シテイ</t>
    </rPh>
    <rPh sb="22" eb="24">
      <t>シセキ</t>
    </rPh>
    <phoneticPr fontId="5"/>
  </si>
  <si>
    <r>
      <t>有形文化財・喜名番所にある石碑（平成22年3月26日指定）</t>
    </r>
    <r>
      <rPr>
        <b/>
        <sz val="10"/>
        <color theme="1"/>
        <rFont val="ＭＳ 明朝"/>
        <family val="1"/>
        <charset val="128"/>
      </rPr>
      <t>　</t>
    </r>
    <phoneticPr fontId="5"/>
  </si>
  <si>
    <r>
      <rPr>
        <sz val="11"/>
        <color theme="1"/>
        <rFont val="ＭＳ 明朝"/>
        <family val="1"/>
        <charset val="128"/>
      </rPr>
      <t>座喜味親方寄進灯籠</t>
    </r>
    <phoneticPr fontId="5"/>
  </si>
  <si>
    <t>瀬名波池之端原遺跡A</t>
    <rPh sb="0" eb="3">
      <t>セナハ</t>
    </rPh>
    <rPh sb="3" eb="6">
      <t>イケノハタ</t>
    </rPh>
    <rPh sb="6" eb="7">
      <t>ハラ</t>
    </rPh>
    <rPh sb="7" eb="9">
      <t>イセキ</t>
    </rPh>
    <phoneticPr fontId="5"/>
  </si>
  <si>
    <t>瀬名波池之端原遺跡B</t>
  </si>
  <si>
    <t>瀬名波</t>
    <phoneticPr fontId="5"/>
  </si>
  <si>
    <t>史跡・グスク時代初期の遺跡（令和５年８月23日指定）</t>
    <rPh sb="0" eb="2">
      <t>シセキ</t>
    </rPh>
    <rPh sb="6" eb="8">
      <t>ジダイ</t>
    </rPh>
    <rPh sb="8" eb="10">
      <t>ショキ</t>
    </rPh>
    <rPh sb="11" eb="13">
      <t>イセキ</t>
    </rPh>
    <rPh sb="14" eb="15">
      <t>レイ</t>
    </rPh>
    <rPh sb="15" eb="16">
      <t>ワ</t>
    </rPh>
    <rPh sb="17" eb="18">
      <t>ネン</t>
    </rPh>
    <rPh sb="19" eb="20">
      <t>ガツ</t>
    </rPh>
    <rPh sb="22" eb="23">
      <t>ヒ</t>
    </rPh>
    <rPh sb="23" eb="25">
      <t>シテイ</t>
    </rPh>
    <phoneticPr fontId="5"/>
  </si>
  <si>
    <t>１０　教育及び文化</t>
    <rPh sb="3" eb="5">
      <t>キョウイク</t>
    </rPh>
    <rPh sb="5" eb="6">
      <t>オヨ</t>
    </rPh>
    <rPh sb="7" eb="9">
      <t>ブンカ</t>
    </rPh>
    <phoneticPr fontId="2"/>
  </si>
  <si>
    <t>◆　幼稚園</t>
    <rPh sb="2" eb="5">
      <t>ヨウチエ</t>
    </rPh>
    <phoneticPr fontId="2"/>
  </si>
  <si>
    <t>（１）</t>
  </si>
  <si>
    <t>年度別園児数・学級数・教員数の推移</t>
    <rPh sb="0" eb="3">
      <t>ネンドベツ</t>
    </rPh>
    <rPh sb="3" eb="6">
      <t>エンジスウ</t>
    </rPh>
    <rPh sb="7" eb="10">
      <t>ガッキュウスウ</t>
    </rPh>
    <rPh sb="11" eb="14">
      <t>キョウインスウ</t>
    </rPh>
    <rPh sb="15" eb="17">
      <t>スイイ</t>
    </rPh>
    <phoneticPr fontId="2"/>
  </si>
  <si>
    <t>◆　小学校・中学校</t>
    <rPh sb="2" eb="5">
      <t>ショウガッコウ</t>
    </rPh>
    <rPh sb="6" eb="9">
      <t>チュウガッコウ</t>
    </rPh>
    <phoneticPr fontId="2"/>
  </si>
  <si>
    <t>（２）</t>
  </si>
  <si>
    <t>学級数及び児童生徒数の推移</t>
    <rPh sb="0" eb="3">
      <t>ガッキュウスウ</t>
    </rPh>
    <rPh sb="3" eb="4">
      <t>オヨ</t>
    </rPh>
    <rPh sb="5" eb="7">
      <t>ジドウ</t>
    </rPh>
    <rPh sb="7" eb="10">
      <t>セイトスウ</t>
    </rPh>
    <rPh sb="11" eb="13">
      <t>スイイ</t>
    </rPh>
    <phoneticPr fontId="2"/>
  </si>
  <si>
    <t>（３）</t>
  </si>
  <si>
    <t>小学校の学年別児童数の推移</t>
    <rPh sb="0" eb="3">
      <t>ショウガッコウ</t>
    </rPh>
    <rPh sb="4" eb="7">
      <t>ガクネンベツ</t>
    </rPh>
    <rPh sb="7" eb="10">
      <t>ジドウスウ</t>
    </rPh>
    <rPh sb="11" eb="13">
      <t>スイイ</t>
    </rPh>
    <phoneticPr fontId="2"/>
  </si>
  <si>
    <t>（４）</t>
  </si>
  <si>
    <t>小学校の学級数・教員数の推移</t>
    <rPh sb="0" eb="3">
      <t>ショウガッコウ</t>
    </rPh>
    <rPh sb="4" eb="7">
      <t>ガッキュウスウ</t>
    </rPh>
    <rPh sb="8" eb="11">
      <t>キョウインスウ</t>
    </rPh>
    <rPh sb="12" eb="14">
      <t>スイイ</t>
    </rPh>
    <phoneticPr fontId="2"/>
  </si>
  <si>
    <t>（５）</t>
  </si>
  <si>
    <t>小学校図書室の状況</t>
    <rPh sb="0" eb="3">
      <t>ショウガッコウ</t>
    </rPh>
    <rPh sb="3" eb="6">
      <t>トショシツ</t>
    </rPh>
    <rPh sb="7" eb="9">
      <t>ジョウキョウ</t>
    </rPh>
    <phoneticPr fontId="2"/>
  </si>
  <si>
    <t>（６）</t>
  </si>
  <si>
    <t>小学校図書の状況</t>
    <rPh sb="0" eb="3">
      <t>ショウガッコウ</t>
    </rPh>
    <rPh sb="3" eb="5">
      <t>トショ</t>
    </rPh>
    <rPh sb="6" eb="8">
      <t>ジョウキョウ</t>
    </rPh>
    <phoneticPr fontId="2"/>
  </si>
  <si>
    <t>（７）</t>
  </si>
  <si>
    <t>中学校の学年別生徒数の推移</t>
    <rPh sb="0" eb="3">
      <t>チュウガッコウ</t>
    </rPh>
    <rPh sb="4" eb="7">
      <t>ガクネンベツ</t>
    </rPh>
    <rPh sb="7" eb="10">
      <t>セイトスウ</t>
    </rPh>
    <rPh sb="11" eb="13">
      <t>スイイ</t>
    </rPh>
    <phoneticPr fontId="2"/>
  </si>
  <si>
    <t>（８）</t>
  </si>
  <si>
    <t>中学校の学級数・教員数の推移</t>
    <rPh sb="0" eb="3">
      <t>チュウガッコウ</t>
    </rPh>
    <rPh sb="4" eb="7">
      <t>ガッキュウスウ</t>
    </rPh>
    <rPh sb="8" eb="11">
      <t>キョウインスウ</t>
    </rPh>
    <rPh sb="12" eb="14">
      <t>スイイ</t>
    </rPh>
    <phoneticPr fontId="2"/>
  </si>
  <si>
    <t>（９）</t>
  </si>
  <si>
    <t>中学校図書室の状況</t>
    <rPh sb="0" eb="3">
      <t>チュウガッコウ</t>
    </rPh>
    <rPh sb="3" eb="6">
      <t>トショシツ</t>
    </rPh>
    <rPh sb="7" eb="9">
      <t>ジョウキョウ</t>
    </rPh>
    <phoneticPr fontId="2"/>
  </si>
  <si>
    <t>（１０）</t>
  </si>
  <si>
    <t>中学校図書の状況</t>
    <rPh sb="0" eb="3">
      <t>チュウガッコウ</t>
    </rPh>
    <rPh sb="3" eb="5">
      <t>トショ</t>
    </rPh>
    <rPh sb="6" eb="8">
      <t>ジョウキョウ</t>
    </rPh>
    <phoneticPr fontId="2"/>
  </si>
  <si>
    <t>（１１）</t>
  </si>
  <si>
    <t>学校施設の保有状況</t>
    <rPh sb="0" eb="2">
      <t>ガッコウ</t>
    </rPh>
    <rPh sb="2" eb="4">
      <t>シセツ</t>
    </rPh>
    <rPh sb="5" eb="7">
      <t>ホユウ</t>
    </rPh>
    <rPh sb="7" eb="9">
      <t>ジョウキョウ</t>
    </rPh>
    <phoneticPr fontId="2"/>
  </si>
  <si>
    <t>◆　高等学校</t>
    <rPh sb="2" eb="4">
      <t>コウトウ</t>
    </rPh>
    <rPh sb="4" eb="6">
      <t>ガッコウ</t>
    </rPh>
    <phoneticPr fontId="2"/>
  </si>
  <si>
    <t>（１２）</t>
  </si>
  <si>
    <t>読谷高等学校の生徒数・学級数の推移</t>
    <rPh sb="0" eb="2">
      <t>ヨミタン</t>
    </rPh>
    <rPh sb="2" eb="4">
      <t>コウトウ</t>
    </rPh>
    <rPh sb="4" eb="6">
      <t>ガッコウ</t>
    </rPh>
    <rPh sb="7" eb="9">
      <t>セイト</t>
    </rPh>
    <rPh sb="9" eb="10">
      <t>スウ</t>
    </rPh>
    <rPh sb="11" eb="14">
      <t>ガッキュウスウ</t>
    </rPh>
    <rPh sb="15" eb="17">
      <t>スイイ</t>
    </rPh>
    <phoneticPr fontId="2"/>
  </si>
  <si>
    <t>◆　その他</t>
    <rPh sb="4" eb="5">
      <t>タ</t>
    </rPh>
    <phoneticPr fontId="2"/>
  </si>
  <si>
    <t>（１３）</t>
  </si>
  <si>
    <t>ふれあい交流館使用状況</t>
    <rPh sb="4" eb="7">
      <t>コウリュウカン</t>
    </rPh>
    <rPh sb="7" eb="9">
      <t>シヨウ</t>
    </rPh>
    <rPh sb="9" eb="11">
      <t>ジョウキョウ</t>
    </rPh>
    <phoneticPr fontId="2"/>
  </si>
  <si>
    <t>（１４）</t>
  </si>
  <si>
    <t>読谷村文化センター鳳ホール使用状況</t>
    <rPh sb="0" eb="3">
      <t>ヨミタンソン</t>
    </rPh>
    <rPh sb="3" eb="5">
      <t>ブンカ</t>
    </rPh>
    <rPh sb="9" eb="10">
      <t>オオトリ</t>
    </rPh>
    <rPh sb="13" eb="15">
      <t>シヨウ</t>
    </rPh>
    <rPh sb="15" eb="17">
      <t>ジョウキョウ</t>
    </rPh>
    <phoneticPr fontId="2"/>
  </si>
  <si>
    <t>（１５）</t>
  </si>
  <si>
    <t>村立図書館図書冊数の推移</t>
    <rPh sb="0" eb="2">
      <t>ソンリツ</t>
    </rPh>
    <rPh sb="2" eb="5">
      <t>トショカン</t>
    </rPh>
    <rPh sb="5" eb="7">
      <t>トショ</t>
    </rPh>
    <rPh sb="7" eb="9">
      <t>サッスウ</t>
    </rPh>
    <rPh sb="10" eb="12">
      <t>スイイ</t>
    </rPh>
    <phoneticPr fontId="2"/>
  </si>
  <si>
    <t>（１６）</t>
  </si>
  <si>
    <t>（１７）</t>
  </si>
  <si>
    <t>世界遺産座喜味城跡ユンタンザミュージアム文献資料高の推移</t>
    <rPh sb="0" eb="2">
      <t>セカイ</t>
    </rPh>
    <rPh sb="2" eb="4">
      <t>イサン</t>
    </rPh>
    <rPh sb="4" eb="7">
      <t>ザキミ</t>
    </rPh>
    <rPh sb="7" eb="9">
      <t>ジョウセキ</t>
    </rPh>
    <rPh sb="20" eb="22">
      <t>ブンケン</t>
    </rPh>
    <rPh sb="22" eb="24">
      <t>シリョウ</t>
    </rPh>
    <rPh sb="24" eb="25">
      <t>ダカ</t>
    </rPh>
    <rPh sb="26" eb="28">
      <t>スイイ</t>
    </rPh>
    <phoneticPr fontId="2"/>
  </si>
  <si>
    <t>（１８）</t>
  </si>
  <si>
    <t>世界遺産座喜味城跡ユンタンザミュージアムの資料・図書冊数</t>
  </si>
  <si>
    <t>（１９）</t>
  </si>
  <si>
    <t>世界遺産座喜味城跡ユンタンザミュージアムの美術資料高の推移</t>
  </si>
  <si>
    <t>（２０）</t>
  </si>
  <si>
    <t>世界遺産座喜味城跡ユンタンザミュージアム入館状況の推移</t>
  </si>
  <si>
    <t>（２１）</t>
  </si>
  <si>
    <t>読谷村文化財一覧表</t>
    <rPh sb="0" eb="3">
      <t>ヨミタンソン</t>
    </rPh>
    <rPh sb="3" eb="6">
      <t>ブンカザイ</t>
    </rPh>
    <rPh sb="6" eb="8">
      <t>イチラン</t>
    </rPh>
    <rPh sb="8" eb="9">
      <t>ヒョウ</t>
    </rPh>
    <phoneticPr fontId="2"/>
  </si>
  <si>
    <t>（２２）</t>
  </si>
  <si>
    <t>社会体育施設利用状況</t>
    <rPh sb="0" eb="2">
      <t>シャカイ</t>
    </rPh>
    <rPh sb="2" eb="4">
      <t>タイイク</t>
    </rPh>
    <rPh sb="4" eb="6">
      <t>シセツ</t>
    </rPh>
    <rPh sb="6" eb="8">
      <t>リヨウ</t>
    </rPh>
    <rPh sb="8" eb="10">
      <t>ジョウキョウ</t>
    </rPh>
    <phoneticPr fontId="2"/>
  </si>
  <si>
    <t>各年3月末現在</t>
  </si>
  <si>
    <t>貸出冊数</t>
  </si>
  <si>
    <t>返却冊数</t>
  </si>
  <si>
    <t>予約冊数</t>
  </si>
  <si>
    <t>開館日数</t>
  </si>
  <si>
    <t>村立図書館利用状況①②</t>
    <rPh sb="0" eb="2">
      <t>ソンリツ</t>
    </rPh>
    <rPh sb="2" eb="5">
      <t>トショカン</t>
    </rPh>
    <rPh sb="5" eb="7">
      <t>リヨウ</t>
    </rPh>
    <rPh sb="7" eb="9">
      <t>ジョウキョウ</t>
    </rPh>
    <phoneticPr fontId="2"/>
  </si>
  <si>
    <t>村立図書館利用状況③④</t>
    <rPh sb="0" eb="2">
      <t>ソンリツ</t>
    </rPh>
    <rPh sb="2" eb="5">
      <t>トショカン</t>
    </rPh>
    <rPh sb="5" eb="7">
      <t>リヨウ</t>
    </rPh>
    <rPh sb="7" eb="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</si>
</sst>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76" formatCode="0_);\(0\)"/>
    <numFmt numFmtId="177" formatCode="\(#,##0\)"/>
    <numFmt numFmtId="178" formatCode="0_);[Red]\(0\)"/>
    <numFmt numFmtId="179" formatCode="0.0"/>
    <numFmt numFmtId="180" formatCode="0.0_ "/>
    <numFmt numFmtId="181" formatCode="#,##0.0_ ;[Red]\-#,##0.0\ "/>
    <numFmt numFmtId="182" formatCode="#,##0.0;[Red]\-#,##0.0"/>
    <numFmt numFmtId="183" formatCode="#,##0_);\(#,##0\)"/>
    <numFmt numFmtId="184" formatCode="#,##0_);[Red]\(#,##0\)"/>
    <numFmt numFmtId="185" formatCode="#,##0.0_);[Red]\(#,##0.0\)"/>
    <numFmt numFmtId="186" formatCode="#,##0;&quot;△ &quot;#,##0"/>
    <numFmt numFmtId="187" formatCode="#,##0_ 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3"/>
      <name val="FA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明朝"/>
      <family val="1"/>
      <charset val="128"/>
    </font>
    <font>
      <sz val="6.5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trike/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6.5"/>
      <name val="FA 明朝"/>
      <family val="1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rgb="FF000000"/>
      <name val="ＭＳ Ｐゴシック"/>
      <family val="3"/>
      <charset val="128"/>
    </font>
    <font>
      <b/>
      <sz val="14"/>
      <name val="FA 明朝"/>
      <family val="1"/>
      <charset val="128"/>
    </font>
    <font>
      <sz val="10"/>
      <name val="FA 明朝"/>
      <family val="1"/>
      <charset val="128"/>
    </font>
    <font>
      <sz val="10"/>
      <color rgb="FFFF0000"/>
      <name val="FA 明朝"/>
      <family val="1"/>
      <charset val="128"/>
    </font>
    <font>
      <sz val="11"/>
      <name val="ＭＳ Ｐ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FA 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FA 明朝"/>
      <family val="1"/>
      <charset val="128"/>
    </font>
    <font>
      <u/>
      <sz val="11"/>
      <color theme="1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20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double">
        <color theme="1"/>
      </right>
      <top/>
      <bottom/>
      <diagonal/>
    </border>
    <border>
      <left style="thin">
        <color theme="1"/>
      </left>
      <right style="double">
        <color theme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38" fontId="7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>
      <alignment vertical="center"/>
    </xf>
    <xf numFmtId="0" fontId="37" fillId="0" borderId="0"/>
    <xf numFmtId="0" fontId="42" fillId="0" borderId="0" applyNumberFormat="0" applyFill="0" applyBorder="0" applyAlignment="0" applyProtection="0"/>
  </cellStyleXfs>
  <cellXfs count="1025">
    <xf numFmtId="0" fontId="0" fillId="0" borderId="0" xfId="0"/>
    <xf numFmtId="0" fontId="3" fillId="0" borderId="0" xfId="2" applyFont="1" applyAlignment="1">
      <alignment vertical="center"/>
    </xf>
    <xf numFmtId="0" fontId="6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10" fillId="0" borderId="0" xfId="2" applyFont="1" applyAlignment="1">
      <alignment horizontal="centerContinuous" vertical="center"/>
    </xf>
    <xf numFmtId="0" fontId="3" fillId="0" borderId="0" xfId="2" applyFont="1" applyAlignment="1">
      <alignment horizontal="right" vertical="center"/>
    </xf>
    <xf numFmtId="0" fontId="3" fillId="0" borderId="1" xfId="2" applyFont="1" applyBorder="1" applyAlignment="1">
      <alignment horizontal="right" vertical="center"/>
    </xf>
    <xf numFmtId="0" fontId="3" fillId="0" borderId="2" xfId="2" applyFont="1" applyBorder="1" applyAlignment="1">
      <alignment horizontal="centerContinuous" vertical="center"/>
    </xf>
    <xf numFmtId="0" fontId="3" fillId="0" borderId="3" xfId="2" applyFont="1" applyBorder="1" applyAlignment="1">
      <alignment horizontal="centerContinuous" vertical="center"/>
    </xf>
    <xf numFmtId="0" fontId="3" fillId="0" borderId="4" xfId="2" applyFont="1" applyBorder="1" applyAlignment="1">
      <alignment horizontal="centerContinuous" vertical="center"/>
    </xf>
    <xf numFmtId="0" fontId="3" fillId="0" borderId="5" xfId="2" applyFont="1" applyBorder="1" applyAlignment="1">
      <alignment vertical="center"/>
    </xf>
    <xf numFmtId="0" fontId="3" fillId="0" borderId="6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49" fontId="3" fillId="0" borderId="8" xfId="2" applyNumberFormat="1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49" fontId="3" fillId="0" borderId="12" xfId="2" applyNumberFormat="1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49" fontId="3" fillId="0" borderId="20" xfId="2" applyNumberFormat="1" applyFont="1" applyBorder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49" fontId="12" fillId="0" borderId="20" xfId="2" applyNumberFormat="1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3" fillId="0" borderId="20" xfId="2" applyFont="1" applyBorder="1" applyAlignment="1">
      <alignment vertical="center"/>
    </xf>
    <xf numFmtId="0" fontId="3" fillId="0" borderId="5" xfId="2" applyFont="1" applyBorder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3" fillId="3" borderId="0" xfId="2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vertical="center" shrinkToFit="1"/>
    </xf>
    <xf numFmtId="38" fontId="3" fillId="0" borderId="0" xfId="1" applyFont="1" applyAlignment="1">
      <alignment vertical="center"/>
    </xf>
    <xf numFmtId="38" fontId="3" fillId="0" borderId="0" xfId="1" applyFont="1" applyFill="1" applyAlignment="1">
      <alignment horizontal="right" vertical="center"/>
    </xf>
    <xf numFmtId="38" fontId="3" fillId="0" borderId="7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 shrinkToFit="1"/>
    </xf>
    <xf numFmtId="38" fontId="3" fillId="0" borderId="9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vertical="center"/>
    </xf>
    <xf numFmtId="38" fontId="3" fillId="0" borderId="23" xfId="1" applyFont="1" applyFill="1" applyBorder="1" applyAlignment="1">
      <alignment vertical="center"/>
    </xf>
    <xf numFmtId="38" fontId="3" fillId="0" borderId="23" xfId="1" applyFont="1" applyFill="1" applyBorder="1" applyAlignment="1">
      <alignment vertical="center" shrinkToFit="1"/>
    </xf>
    <xf numFmtId="38" fontId="3" fillId="0" borderId="24" xfId="1" applyFont="1" applyFill="1" applyBorder="1" applyAlignment="1">
      <alignment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 shrinkToFit="1"/>
    </xf>
    <xf numFmtId="38" fontId="3" fillId="0" borderId="10" xfId="1" applyFont="1" applyFill="1" applyBorder="1" applyAlignment="1">
      <alignment horizontal="center" vertical="center"/>
    </xf>
    <xf numFmtId="38" fontId="14" fillId="0" borderId="20" xfId="1" applyFont="1" applyFill="1" applyBorder="1" applyAlignment="1">
      <alignment vertical="center"/>
    </xf>
    <xf numFmtId="38" fontId="14" fillId="0" borderId="25" xfId="1" applyFont="1" applyFill="1" applyBorder="1" applyAlignment="1">
      <alignment vertical="center"/>
    </xf>
    <xf numFmtId="38" fontId="14" fillId="0" borderId="26" xfId="1" applyFont="1" applyFill="1" applyBorder="1" applyAlignment="1">
      <alignment vertical="center"/>
    </xf>
    <xf numFmtId="38" fontId="14" fillId="0" borderId="34" xfId="1" applyFont="1" applyFill="1" applyBorder="1" applyAlignment="1">
      <alignment vertical="center"/>
    </xf>
    <xf numFmtId="38" fontId="14" fillId="0" borderId="8" xfId="1" applyFont="1" applyFill="1" applyBorder="1" applyAlignment="1">
      <alignment vertical="center"/>
    </xf>
    <xf numFmtId="38" fontId="14" fillId="0" borderId="7" xfId="1" applyFont="1" applyFill="1" applyBorder="1" applyAlignment="1">
      <alignment vertical="center"/>
    </xf>
    <xf numFmtId="38" fontId="15" fillId="0" borderId="8" xfId="1" applyFont="1" applyFill="1" applyBorder="1" applyAlignment="1">
      <alignment vertical="center"/>
    </xf>
    <xf numFmtId="38" fontId="3" fillId="0" borderId="20" xfId="1" applyFont="1" applyFill="1" applyBorder="1" applyAlignment="1">
      <alignment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 shrinkToFit="1"/>
    </xf>
    <xf numFmtId="38" fontId="3" fillId="0" borderId="14" xfId="1" applyFont="1" applyFill="1" applyBorder="1" applyAlignment="1">
      <alignment horizontal="center" vertical="center"/>
    </xf>
    <xf numFmtId="38" fontId="14" fillId="0" borderId="11" xfId="1" applyFont="1" applyFill="1" applyBorder="1" applyAlignment="1">
      <alignment vertical="center"/>
    </xf>
    <xf numFmtId="38" fontId="14" fillId="0" borderId="12" xfId="1" applyFont="1" applyFill="1" applyBorder="1" applyAlignment="1">
      <alignment vertical="center"/>
    </xf>
    <xf numFmtId="38" fontId="14" fillId="0" borderId="35" xfId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38" fontId="3" fillId="0" borderId="36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 shrinkToFit="1"/>
    </xf>
    <xf numFmtId="38" fontId="3" fillId="0" borderId="21" xfId="1" applyFont="1" applyFill="1" applyBorder="1" applyAlignment="1">
      <alignment horizontal="center" vertical="center" shrinkToFit="1"/>
    </xf>
    <xf numFmtId="38" fontId="3" fillId="0" borderId="24" xfId="1" applyFont="1" applyFill="1" applyBorder="1" applyAlignment="1">
      <alignment vertical="center" shrinkToFit="1"/>
    </xf>
    <xf numFmtId="38" fontId="3" fillId="0" borderId="21" xfId="1" applyFont="1" applyFill="1" applyBorder="1" applyAlignment="1">
      <alignment vertical="center" shrinkToFit="1"/>
    </xf>
    <xf numFmtId="38" fontId="3" fillId="0" borderId="10" xfId="1" applyFont="1" applyFill="1" applyBorder="1" applyAlignment="1">
      <alignment horizontal="center" vertical="center" shrinkToFit="1"/>
    </xf>
    <xf numFmtId="38" fontId="3" fillId="0" borderId="20" xfId="1" applyFont="1" applyFill="1" applyBorder="1" applyAlignment="1">
      <alignment horizontal="centerContinuous" vertical="center"/>
    </xf>
    <xf numFmtId="38" fontId="3" fillId="0" borderId="0" xfId="1" applyFont="1" applyFill="1" applyBorder="1" applyAlignment="1">
      <alignment horizontal="centerContinuous" vertical="center"/>
    </xf>
    <xf numFmtId="38" fontId="3" fillId="0" borderId="21" xfId="1" applyFont="1" applyFill="1" applyBorder="1" applyAlignment="1">
      <alignment horizontal="centerContinuous" vertical="center" shrinkToFit="1"/>
    </xf>
    <xf numFmtId="38" fontId="14" fillId="0" borderId="22" xfId="1" applyFont="1" applyFill="1" applyBorder="1" applyAlignment="1">
      <alignment vertical="center"/>
    </xf>
    <xf numFmtId="38" fontId="14" fillId="0" borderId="32" xfId="1" applyFont="1" applyFill="1" applyBorder="1" applyAlignment="1">
      <alignment vertical="center"/>
    </xf>
    <xf numFmtId="38" fontId="14" fillId="0" borderId="33" xfId="1" applyFont="1" applyFill="1" applyBorder="1" applyAlignment="1">
      <alignment vertical="center"/>
    </xf>
    <xf numFmtId="38" fontId="14" fillId="0" borderId="37" xfId="1" applyFont="1" applyFill="1" applyBorder="1" applyAlignment="1">
      <alignment vertical="center"/>
    </xf>
    <xf numFmtId="38" fontId="14" fillId="0" borderId="23" xfId="1" applyFont="1" applyFill="1" applyBorder="1" applyAlignment="1">
      <alignment vertical="center"/>
    </xf>
    <xf numFmtId="38" fontId="15" fillId="0" borderId="23" xfId="1" applyFont="1" applyFill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Alignment="1">
      <alignment vertical="center" shrinkToFit="1"/>
    </xf>
    <xf numFmtId="38" fontId="10" fillId="0" borderId="0" xfId="1" applyFont="1" applyFill="1" applyAlignment="1">
      <alignment horizontal="centerContinuous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centerContinuous" vertical="center"/>
    </xf>
    <xf numFmtId="38" fontId="3" fillId="0" borderId="3" xfId="1" applyFont="1" applyFill="1" applyBorder="1" applyAlignment="1">
      <alignment horizontal="centerContinuous" vertical="center"/>
    </xf>
    <xf numFmtId="38" fontId="3" fillId="0" borderId="4" xfId="1" applyFont="1" applyFill="1" applyBorder="1" applyAlignment="1">
      <alignment horizontal="centerContinuous" vertical="center"/>
    </xf>
    <xf numFmtId="38" fontId="3" fillId="0" borderId="5" xfId="1" applyFont="1" applyFill="1" applyBorder="1" applyAlignment="1">
      <alignment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7" xfId="1" applyFont="1" applyFill="1" applyBorder="1" applyAlignment="1"/>
    <xf numFmtId="38" fontId="3" fillId="0" borderId="8" xfId="1" applyFont="1" applyFill="1" applyBorder="1" applyAlignment="1"/>
    <xf numFmtId="38" fontId="3" fillId="0" borderId="9" xfId="1" applyFont="1" applyFill="1" applyBorder="1" applyAlignment="1"/>
    <xf numFmtId="38" fontId="3" fillId="0" borderId="0" xfId="1" applyFont="1" applyAlignment="1"/>
    <xf numFmtId="49" fontId="3" fillId="0" borderId="20" xfId="1" applyNumberFormat="1" applyFont="1" applyFill="1" applyBorder="1" applyAlignment="1">
      <alignment horizontal="right" vertical="top"/>
    </xf>
    <xf numFmtId="49" fontId="3" fillId="0" borderId="0" xfId="1" applyNumberFormat="1" applyFont="1" applyFill="1" applyBorder="1" applyAlignment="1">
      <alignment horizontal="right" vertical="top"/>
    </xf>
    <xf numFmtId="49" fontId="3" fillId="0" borderId="21" xfId="1" applyNumberFormat="1" applyFont="1" applyFill="1" applyBorder="1" applyAlignment="1">
      <alignment horizontal="right" vertical="top"/>
    </xf>
    <xf numFmtId="38" fontId="3" fillId="0" borderId="0" xfId="1" applyFont="1" applyAlignment="1">
      <alignment horizontal="right" vertical="top"/>
    </xf>
    <xf numFmtId="38" fontId="3" fillId="0" borderId="38" xfId="1" applyFont="1" applyFill="1" applyBorder="1" applyAlignment="1"/>
    <xf numFmtId="38" fontId="3" fillId="0" borderId="39" xfId="1" applyFont="1" applyFill="1" applyBorder="1" applyAlignment="1"/>
    <xf numFmtId="38" fontId="3" fillId="0" borderId="34" xfId="1" applyFont="1" applyFill="1" applyBorder="1" applyAlignment="1"/>
    <xf numFmtId="38" fontId="3" fillId="0" borderId="40" xfId="1" applyFont="1" applyFill="1" applyBorder="1" applyAlignment="1"/>
    <xf numFmtId="38" fontId="3" fillId="0" borderId="41" xfId="1" applyFont="1" applyFill="1" applyBorder="1" applyAlignment="1"/>
    <xf numFmtId="176" fontId="3" fillId="0" borderId="42" xfId="1" applyNumberFormat="1" applyFont="1" applyFill="1" applyBorder="1" applyAlignment="1">
      <alignment horizontal="right" vertical="top"/>
    </xf>
    <xf numFmtId="176" fontId="3" fillId="0" borderId="29" xfId="1" applyNumberFormat="1" applyFont="1" applyFill="1" applyBorder="1" applyAlignment="1">
      <alignment horizontal="right" vertical="top"/>
    </xf>
    <xf numFmtId="176" fontId="3" fillId="0" borderId="43" xfId="1" applyNumberFormat="1" applyFont="1" applyFill="1" applyBorder="1" applyAlignment="1">
      <alignment horizontal="right" vertical="top"/>
    </xf>
    <xf numFmtId="176" fontId="3" fillId="0" borderId="30" xfId="1" applyNumberFormat="1" applyFont="1" applyFill="1" applyBorder="1" applyAlignment="1">
      <alignment horizontal="right" vertical="top"/>
    </xf>
    <xf numFmtId="176" fontId="3" fillId="0" borderId="28" xfId="1" applyNumberFormat="1" applyFont="1" applyFill="1" applyBorder="1" applyAlignment="1">
      <alignment horizontal="right" vertical="top"/>
    </xf>
    <xf numFmtId="176" fontId="3" fillId="0" borderId="0" xfId="1" applyNumberFormat="1" applyFont="1" applyAlignment="1">
      <alignment horizontal="right" vertical="top"/>
    </xf>
    <xf numFmtId="38" fontId="3" fillId="0" borderId="44" xfId="1" applyFont="1" applyFill="1" applyBorder="1" applyAlignment="1"/>
    <xf numFmtId="38" fontId="3" fillId="0" borderId="45" xfId="1" applyFont="1" applyFill="1" applyBorder="1" applyAlignment="1"/>
    <xf numFmtId="38" fontId="3" fillId="0" borderId="46" xfId="1" applyFont="1" applyFill="1" applyBorder="1" applyAlignment="1"/>
    <xf numFmtId="38" fontId="3" fillId="0" borderId="47" xfId="1" applyFont="1" applyFill="1" applyBorder="1" applyAlignment="1"/>
    <xf numFmtId="38" fontId="3" fillId="0" borderId="48" xfId="1" applyFont="1" applyFill="1" applyBorder="1" applyAlignment="1"/>
    <xf numFmtId="38" fontId="3" fillId="0" borderId="16" xfId="1" applyFont="1" applyFill="1" applyBorder="1" applyAlignment="1"/>
    <xf numFmtId="38" fontId="3" fillId="0" borderId="17" xfId="1" applyFont="1" applyFill="1" applyBorder="1" applyAlignment="1"/>
    <xf numFmtId="38" fontId="3" fillId="0" borderId="18" xfId="1" applyFont="1" applyFill="1" applyBorder="1" applyAlignment="1"/>
    <xf numFmtId="176" fontId="3" fillId="0" borderId="20" xfId="1" applyNumberFormat="1" applyFont="1" applyFill="1" applyBorder="1" applyAlignment="1">
      <alignment horizontal="right" vertical="top"/>
    </xf>
    <xf numFmtId="176" fontId="3" fillId="0" borderId="0" xfId="1" applyNumberFormat="1" applyFont="1" applyFill="1" applyBorder="1" applyAlignment="1">
      <alignment horizontal="right" vertical="top"/>
    </xf>
    <xf numFmtId="176" fontId="3" fillId="0" borderId="21" xfId="1" applyNumberFormat="1" applyFont="1" applyFill="1" applyBorder="1" applyAlignment="1">
      <alignment horizontal="right" vertical="top"/>
    </xf>
    <xf numFmtId="38" fontId="3" fillId="0" borderId="20" xfId="1" applyFont="1" applyFill="1" applyBorder="1" applyAlignment="1"/>
    <xf numFmtId="38" fontId="3" fillId="0" borderId="0" xfId="1" applyFont="1" applyFill="1" applyBorder="1" applyAlignment="1"/>
    <xf numFmtId="38" fontId="3" fillId="0" borderId="21" xfId="1" applyFont="1" applyFill="1" applyBorder="1" applyAlignment="1"/>
    <xf numFmtId="38" fontId="3" fillId="0" borderId="7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176" fontId="3" fillId="0" borderId="20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21" xfId="1" applyNumberFormat="1" applyFont="1" applyFill="1" applyBorder="1" applyAlignment="1">
      <alignment horizontal="right" vertical="center"/>
    </xf>
    <xf numFmtId="176" fontId="3" fillId="0" borderId="0" xfId="1" applyNumberFormat="1" applyFont="1" applyAlignment="1">
      <alignment vertical="top"/>
    </xf>
    <xf numFmtId="38" fontId="3" fillId="0" borderId="2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21" xfId="1" applyFont="1" applyFill="1" applyBorder="1" applyAlignment="1">
      <alignment horizontal="right" vertical="center"/>
    </xf>
    <xf numFmtId="0" fontId="17" fillId="0" borderId="0" xfId="2" applyFont="1" applyAlignment="1">
      <alignment vertical="center"/>
    </xf>
    <xf numFmtId="38" fontId="3" fillId="0" borderId="0" xfId="1" applyFont="1" applyFill="1" applyAlignment="1">
      <alignment horizontal="left" vertical="center"/>
    </xf>
    <xf numFmtId="38" fontId="3" fillId="0" borderId="0" xfId="1" applyFont="1" applyAlignment="1">
      <alignment horizontal="left" vertical="center"/>
    </xf>
    <xf numFmtId="178" fontId="3" fillId="0" borderId="0" xfId="1" applyNumberFormat="1" applyFont="1" applyAlignment="1">
      <alignment vertical="center"/>
    </xf>
    <xf numFmtId="178" fontId="3" fillId="0" borderId="0" xfId="1" applyNumberFormat="1" applyFont="1" applyAlignment="1">
      <alignment vertical="top"/>
    </xf>
    <xf numFmtId="178" fontId="3" fillId="0" borderId="0" xfId="1" applyNumberFormat="1" applyFont="1" applyAlignment="1"/>
    <xf numFmtId="38" fontId="13" fillId="0" borderId="0" xfId="1" applyFont="1" applyAlignment="1">
      <alignment vertical="center"/>
    </xf>
    <xf numFmtId="176" fontId="13" fillId="0" borderId="0" xfId="1" applyNumberFormat="1" applyFont="1" applyAlignment="1">
      <alignment horizontal="right" vertical="top"/>
    </xf>
    <xf numFmtId="38" fontId="13" fillId="0" borderId="0" xfId="1" applyFont="1" applyAlignment="1">
      <alignment horizontal="right" vertical="center"/>
    </xf>
    <xf numFmtId="38" fontId="10" fillId="0" borderId="0" xfId="1" applyFont="1" applyAlignment="1">
      <alignment horizontal="centerContinuous" vertical="center"/>
    </xf>
    <xf numFmtId="0" fontId="3" fillId="0" borderId="6" xfId="2" applyFont="1" applyBorder="1" applyAlignment="1">
      <alignment horizontal="center" vertical="center" shrinkToFit="1"/>
    </xf>
    <xf numFmtId="38" fontId="3" fillId="0" borderId="6" xfId="1" applyFont="1" applyFill="1" applyBorder="1" applyAlignment="1">
      <alignment horizontal="center" vertical="center" shrinkToFit="1"/>
    </xf>
    <xf numFmtId="0" fontId="3" fillId="0" borderId="7" xfId="2" applyFont="1" applyBorder="1" applyAlignment="1">
      <alignment horizontal="right" vertical="center" indent="1"/>
    </xf>
    <xf numFmtId="0" fontId="3" fillId="0" borderId="8" xfId="2" applyFont="1" applyBorder="1" applyAlignment="1">
      <alignment horizontal="right" vertical="center" indent="1"/>
    </xf>
    <xf numFmtId="38" fontId="3" fillId="0" borderId="8" xfId="1" applyFont="1" applyFill="1" applyBorder="1" applyAlignment="1">
      <alignment horizontal="right" vertical="center" indent="1"/>
    </xf>
    <xf numFmtId="38" fontId="3" fillId="0" borderId="9" xfId="1" applyFont="1" applyFill="1" applyBorder="1" applyAlignment="1">
      <alignment horizontal="right" vertical="center" indent="1"/>
    </xf>
    <xf numFmtId="0" fontId="3" fillId="0" borderId="11" xfId="2" applyFont="1" applyBorder="1" applyAlignment="1">
      <alignment horizontal="right" vertical="center" indent="1"/>
    </xf>
    <xf numFmtId="0" fontId="3" fillId="0" borderId="12" xfId="2" applyFont="1" applyBorder="1" applyAlignment="1">
      <alignment horizontal="right" vertical="center" indent="1"/>
    </xf>
    <xf numFmtId="38" fontId="3" fillId="0" borderId="12" xfId="1" applyFont="1" applyFill="1" applyBorder="1" applyAlignment="1">
      <alignment horizontal="right" vertical="center" indent="1"/>
    </xf>
    <xf numFmtId="38" fontId="3" fillId="0" borderId="13" xfId="1" applyFont="1" applyFill="1" applyBorder="1" applyAlignment="1">
      <alignment horizontal="right" vertical="center" indent="1"/>
    </xf>
    <xf numFmtId="0" fontId="3" fillId="0" borderId="16" xfId="2" applyFont="1" applyBorder="1" applyAlignment="1">
      <alignment horizontal="right" vertical="center" indent="1"/>
    </xf>
    <xf numFmtId="0" fontId="3" fillId="0" borderId="17" xfId="2" applyFont="1" applyBorder="1" applyAlignment="1">
      <alignment horizontal="right" vertical="center" indent="1"/>
    </xf>
    <xf numFmtId="38" fontId="3" fillId="0" borderId="17" xfId="1" applyFont="1" applyFill="1" applyBorder="1" applyAlignment="1">
      <alignment horizontal="right" vertical="center" indent="1"/>
    </xf>
    <xf numFmtId="38" fontId="3" fillId="0" borderId="18" xfId="1" applyFont="1" applyFill="1" applyBorder="1" applyAlignment="1">
      <alignment horizontal="right" vertical="center" indent="1"/>
    </xf>
    <xf numFmtId="0" fontId="3" fillId="0" borderId="20" xfId="2" applyFont="1" applyBorder="1" applyAlignment="1">
      <alignment horizontal="right" vertical="center" indent="1"/>
    </xf>
    <xf numFmtId="0" fontId="3" fillId="0" borderId="0" xfId="2" applyFont="1" applyAlignment="1">
      <alignment horizontal="right" vertical="center" indent="1"/>
    </xf>
    <xf numFmtId="38" fontId="3" fillId="0" borderId="0" xfId="1" applyFont="1" applyFill="1" applyBorder="1" applyAlignment="1">
      <alignment horizontal="right" vertical="center" indent="1"/>
    </xf>
    <xf numFmtId="38" fontId="3" fillId="0" borderId="21" xfId="1" applyFont="1" applyFill="1" applyBorder="1" applyAlignment="1">
      <alignment horizontal="right" vertical="center" indent="1"/>
    </xf>
    <xf numFmtId="0" fontId="3" fillId="0" borderId="22" xfId="2" applyFont="1" applyBorder="1" applyAlignment="1">
      <alignment horizontal="center" vertical="center"/>
    </xf>
    <xf numFmtId="0" fontId="18" fillId="0" borderId="0" xfId="2" applyFont="1" applyAlignment="1">
      <alignment horizontal="centerContinuous" vertical="center"/>
    </xf>
    <xf numFmtId="38" fontId="19" fillId="0" borderId="0" xfId="1" applyFont="1"/>
    <xf numFmtId="0" fontId="19" fillId="0" borderId="0" xfId="0" applyFont="1"/>
    <xf numFmtId="38" fontId="0" fillId="0" borderId="0" xfId="1" applyFont="1"/>
    <xf numFmtId="0" fontId="3" fillId="0" borderId="4" xfId="2" applyFont="1" applyBorder="1" applyAlignment="1">
      <alignment horizontal="center" vertical="center"/>
    </xf>
    <xf numFmtId="0" fontId="3" fillId="0" borderId="1" xfId="2" applyFont="1" applyBorder="1" applyAlignment="1">
      <alignment horizontal="distributed" vertical="center" wrapText="1" indent="1"/>
    </xf>
    <xf numFmtId="0" fontId="3" fillId="0" borderId="19" xfId="2" applyFont="1" applyBorder="1" applyAlignment="1">
      <alignment horizontal="distributed" vertical="center" indent="1"/>
    </xf>
    <xf numFmtId="0" fontId="3" fillId="0" borderId="55" xfId="2" applyFont="1" applyBorder="1" applyAlignment="1">
      <alignment horizontal="distributed" vertical="center" indent="1"/>
    </xf>
    <xf numFmtId="0" fontId="3" fillId="0" borderId="58" xfId="2" applyFont="1" applyBorder="1" applyAlignment="1">
      <alignment horizontal="distributed" vertical="center" indent="1"/>
    </xf>
    <xf numFmtId="38" fontId="3" fillId="0" borderId="5" xfId="1" applyFont="1" applyFill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12" fillId="0" borderId="26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38" fontId="0" fillId="0" borderId="0" xfId="1" applyFont="1" applyFill="1" applyBorder="1" applyAlignment="1">
      <alignment horizontal="center"/>
    </xf>
    <xf numFmtId="38" fontId="0" fillId="0" borderId="0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80" fontId="0" fillId="0" borderId="0" xfId="0" applyNumberFormat="1" applyAlignment="1">
      <alignment horizontal="center"/>
    </xf>
    <xf numFmtId="38" fontId="6" fillId="0" borderId="0" xfId="1" applyFont="1" applyAlignment="1">
      <alignment horizontal="centerContinuous" vertical="center"/>
    </xf>
    <xf numFmtId="38" fontId="3" fillId="0" borderId="1" xfId="1" applyFont="1" applyBorder="1" applyAlignment="1">
      <alignment horizontal="right" vertical="center"/>
    </xf>
    <xf numFmtId="38" fontId="3" fillId="0" borderId="2" xfId="1" applyFont="1" applyBorder="1" applyAlignment="1">
      <alignment horizontal="centerContinuous" vertical="center"/>
    </xf>
    <xf numFmtId="38" fontId="3" fillId="0" borderId="3" xfId="1" applyFont="1" applyBorder="1" applyAlignment="1">
      <alignment horizontal="centerContinuous" vertical="center"/>
    </xf>
    <xf numFmtId="38" fontId="3" fillId="0" borderId="4" xfId="1" applyFont="1" applyBorder="1" applyAlignment="1">
      <alignment horizontal="centerContinuous" vertical="center"/>
    </xf>
    <xf numFmtId="38" fontId="3" fillId="0" borderId="5" xfId="1" applyFont="1" applyBorder="1" applyAlignment="1">
      <alignment horizontal="left" vertical="center"/>
    </xf>
    <xf numFmtId="38" fontId="3" fillId="0" borderId="6" xfId="1" applyFont="1" applyBorder="1" applyAlignment="1">
      <alignment horizontal="center" vertical="center" wrapText="1"/>
    </xf>
    <xf numFmtId="38" fontId="3" fillId="0" borderId="0" xfId="1" applyFont="1" applyAlignment="1">
      <alignment horizontal="center" vertical="center" wrapText="1"/>
    </xf>
    <xf numFmtId="38" fontId="3" fillId="0" borderId="1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181" fontId="3" fillId="0" borderId="9" xfId="1" applyNumberFormat="1" applyFont="1" applyBorder="1" applyAlignment="1">
      <alignment horizontal="center" vertical="center"/>
    </xf>
    <xf numFmtId="182" fontId="3" fillId="0" borderId="0" xfId="1" applyNumberFormat="1" applyFont="1" applyAlignment="1">
      <alignment vertical="center"/>
    </xf>
    <xf numFmtId="38" fontId="3" fillId="0" borderId="19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181" fontId="3" fillId="0" borderId="21" xfId="1" applyNumberFormat="1" applyFont="1" applyBorder="1" applyAlignment="1">
      <alignment horizontal="center" vertical="center"/>
    </xf>
    <xf numFmtId="38" fontId="3" fillId="0" borderId="59" xfId="1" applyFont="1" applyBorder="1" applyAlignment="1">
      <alignment horizontal="center" vertical="center"/>
    </xf>
    <xf numFmtId="38" fontId="3" fillId="0" borderId="42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181" fontId="3" fillId="0" borderId="30" xfId="1" applyNumberFormat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181" fontId="3" fillId="0" borderId="13" xfId="1" applyNumberFormat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181" fontId="3" fillId="0" borderId="18" xfId="1" applyNumberFormat="1" applyFont="1" applyBorder="1" applyAlignment="1">
      <alignment horizontal="center" vertical="center"/>
    </xf>
    <xf numFmtId="38" fontId="12" fillId="0" borderId="20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Fill="1" applyBorder="1" applyAlignment="1">
      <alignment horizontal="center"/>
    </xf>
    <xf numFmtId="38" fontId="3" fillId="0" borderId="8" xfId="1" applyFont="1" applyFill="1" applyBorder="1" applyAlignment="1">
      <alignment horizontal="center"/>
    </xf>
    <xf numFmtId="38" fontId="3" fillId="0" borderId="9" xfId="1" applyFont="1" applyFill="1" applyBorder="1" applyAlignment="1">
      <alignment horizontal="center"/>
    </xf>
    <xf numFmtId="38" fontId="3" fillId="0" borderId="0" xfId="1" applyFont="1" applyAlignment="1">
      <alignment vertical="top"/>
    </xf>
    <xf numFmtId="49" fontId="3" fillId="0" borderId="20" xfId="1" applyNumberFormat="1" applyFont="1" applyFill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center" vertical="top"/>
    </xf>
    <xf numFmtId="49" fontId="3" fillId="0" borderId="21" xfId="1" applyNumberFormat="1" applyFont="1" applyFill="1" applyBorder="1" applyAlignment="1">
      <alignment horizontal="center" vertical="top"/>
    </xf>
    <xf numFmtId="49" fontId="3" fillId="0" borderId="0" xfId="1" applyNumberFormat="1" applyFont="1" applyAlignment="1">
      <alignment horizontal="right" vertical="top"/>
    </xf>
    <xf numFmtId="38" fontId="3" fillId="0" borderId="25" xfId="1" applyFont="1" applyFill="1" applyBorder="1" applyAlignment="1">
      <alignment horizontal="center"/>
    </xf>
    <xf numFmtId="38" fontId="3" fillId="0" borderId="26" xfId="1" applyFont="1" applyFill="1" applyBorder="1" applyAlignment="1">
      <alignment horizontal="center"/>
    </xf>
    <xf numFmtId="38" fontId="3" fillId="0" borderId="27" xfId="1" applyFont="1" applyFill="1" applyBorder="1" applyAlignment="1">
      <alignment horizontal="center"/>
    </xf>
    <xf numFmtId="49" fontId="3" fillId="0" borderId="11" xfId="1" applyNumberFormat="1" applyFont="1" applyFill="1" applyBorder="1" applyAlignment="1">
      <alignment horizontal="center" vertical="top"/>
    </xf>
    <xf numFmtId="49" fontId="3" fillId="0" borderId="12" xfId="1" applyNumberFormat="1" applyFont="1" applyFill="1" applyBorder="1" applyAlignment="1">
      <alignment horizontal="center" vertical="top"/>
    </xf>
    <xf numFmtId="49" fontId="3" fillId="0" borderId="13" xfId="1" applyNumberFormat="1" applyFont="1" applyFill="1" applyBorder="1" applyAlignment="1">
      <alignment horizontal="center" vertical="top"/>
    </xf>
    <xf numFmtId="38" fontId="3" fillId="0" borderId="11" xfId="1" applyFont="1" applyFill="1" applyBorder="1" applyAlignment="1">
      <alignment horizontal="center"/>
    </xf>
    <xf numFmtId="38" fontId="3" fillId="0" borderId="12" xfId="1" applyFont="1" applyFill="1" applyBorder="1" applyAlignment="1">
      <alignment horizontal="center"/>
    </xf>
    <xf numFmtId="38" fontId="3" fillId="0" borderId="13" xfId="1" applyFont="1" applyFill="1" applyBorder="1" applyAlignment="1">
      <alignment horizontal="center"/>
    </xf>
    <xf numFmtId="176" fontId="3" fillId="0" borderId="11" xfId="1" applyNumberFormat="1" applyFont="1" applyFill="1" applyBorder="1" applyAlignment="1">
      <alignment horizontal="center" vertical="top"/>
    </xf>
    <xf numFmtId="176" fontId="3" fillId="0" borderId="12" xfId="1" applyNumberFormat="1" applyFont="1" applyFill="1" applyBorder="1" applyAlignment="1">
      <alignment horizontal="center" vertical="top"/>
    </xf>
    <xf numFmtId="176" fontId="3" fillId="0" borderId="13" xfId="1" applyNumberFormat="1" applyFont="1" applyFill="1" applyBorder="1" applyAlignment="1">
      <alignment horizontal="center" vertical="top"/>
    </xf>
    <xf numFmtId="38" fontId="3" fillId="0" borderId="16" xfId="1" applyFont="1" applyFill="1" applyBorder="1" applyAlignment="1">
      <alignment horizontal="center"/>
    </xf>
    <xf numFmtId="38" fontId="3" fillId="0" borderId="17" xfId="1" applyFont="1" applyFill="1" applyBorder="1" applyAlignment="1">
      <alignment horizontal="center"/>
    </xf>
    <xf numFmtId="38" fontId="3" fillId="0" borderId="18" xfId="1" applyFont="1" applyFill="1" applyBorder="1" applyAlignment="1">
      <alignment horizontal="center"/>
    </xf>
    <xf numFmtId="176" fontId="3" fillId="0" borderId="20" xfId="1" applyNumberFormat="1" applyFont="1" applyFill="1" applyBorder="1" applyAlignment="1">
      <alignment horizontal="center" vertical="top"/>
    </xf>
    <xf numFmtId="176" fontId="3" fillId="0" borderId="0" xfId="1" applyNumberFormat="1" applyFont="1" applyFill="1" applyBorder="1" applyAlignment="1">
      <alignment horizontal="center" vertical="top"/>
    </xf>
    <xf numFmtId="176" fontId="3" fillId="0" borderId="21" xfId="1" applyNumberFormat="1" applyFont="1" applyFill="1" applyBorder="1" applyAlignment="1">
      <alignment horizontal="center" vertical="top"/>
    </xf>
    <xf numFmtId="38" fontId="3" fillId="0" borderId="20" xfId="1" applyFont="1" applyFill="1" applyBorder="1" applyAlignment="1">
      <alignment horizontal="center"/>
    </xf>
    <xf numFmtId="38" fontId="3" fillId="0" borderId="0" xfId="1" applyFont="1" applyFill="1" applyBorder="1" applyAlignment="1">
      <alignment horizontal="center"/>
    </xf>
    <xf numFmtId="38" fontId="3" fillId="0" borderId="21" xfId="1" applyFont="1" applyFill="1" applyBorder="1" applyAlignment="1">
      <alignment horizontal="center"/>
    </xf>
    <xf numFmtId="38" fontId="3" fillId="0" borderId="19" xfId="1" applyFont="1" applyFill="1" applyBorder="1" applyAlignment="1">
      <alignment horizontal="center" vertical="center"/>
    </xf>
    <xf numFmtId="3" fontId="3" fillId="0" borderId="0" xfId="2" applyNumberFormat="1" applyFont="1" applyAlignment="1">
      <alignment vertical="center"/>
    </xf>
    <xf numFmtId="0" fontId="3" fillId="0" borderId="5" xfId="2" applyFont="1" applyBorder="1" applyAlignment="1">
      <alignment horizontal="left" vertical="center"/>
    </xf>
    <xf numFmtId="0" fontId="3" fillId="0" borderId="55" xfId="2" applyFont="1" applyBorder="1" applyAlignment="1">
      <alignment horizontal="distributed" vertical="center" wrapText="1" indent="1"/>
    </xf>
    <xf numFmtId="0" fontId="3" fillId="0" borderId="58" xfId="2" applyFont="1" applyBorder="1" applyAlignment="1">
      <alignment horizontal="distributed" vertical="center" wrapText="1" indent="1"/>
    </xf>
    <xf numFmtId="0" fontId="3" fillId="0" borderId="6" xfId="2" applyFont="1" applyBorder="1" applyAlignment="1">
      <alignment horizontal="centerContinuous" vertical="center"/>
    </xf>
    <xf numFmtId="0" fontId="3" fillId="0" borderId="1" xfId="2" applyFont="1" applyBorder="1" applyAlignment="1">
      <alignment horizontal="center" vertical="center" shrinkToFit="1"/>
    </xf>
    <xf numFmtId="0" fontId="3" fillId="0" borderId="19" xfId="2" applyFont="1" applyBorder="1" applyAlignment="1">
      <alignment horizontal="center" vertical="center" shrinkToFit="1"/>
    </xf>
    <xf numFmtId="184" fontId="3" fillId="0" borderId="0" xfId="2" applyNumberFormat="1" applyFont="1" applyAlignment="1">
      <alignment vertical="center"/>
    </xf>
    <xf numFmtId="180" fontId="3" fillId="0" borderId="0" xfId="2" applyNumberFormat="1" applyFont="1" applyAlignment="1">
      <alignment vertical="center"/>
    </xf>
    <xf numFmtId="184" fontId="12" fillId="0" borderId="0" xfId="1" applyNumberFormat="1" applyFont="1" applyFill="1" applyBorder="1" applyAlignment="1">
      <alignment horizontal="right" vertical="center"/>
    </xf>
    <xf numFmtId="181" fontId="12" fillId="0" borderId="21" xfId="1" applyNumberFormat="1" applyFont="1" applyFill="1" applyBorder="1" applyAlignment="1">
      <alignment horizontal="right" vertical="center"/>
    </xf>
    <xf numFmtId="38" fontId="3" fillId="0" borderId="0" xfId="1" applyFont="1" applyAlignment="1">
      <alignment horizontal="centerContinuous" vertical="center"/>
    </xf>
    <xf numFmtId="38" fontId="3" fillId="0" borderId="5" xfId="1" applyFont="1" applyBorder="1" applyAlignment="1">
      <alignment vertical="center"/>
    </xf>
    <xf numFmtId="38" fontId="3" fillId="0" borderId="1" xfId="1" applyFont="1" applyBorder="1" applyAlignment="1">
      <alignment horizontal="center" vertical="center" shrinkToFit="1"/>
    </xf>
    <xf numFmtId="38" fontId="3" fillId="0" borderId="7" xfId="1" applyFont="1" applyBorder="1" applyAlignment="1">
      <alignment horizontal="right" vertical="center" indent="1"/>
    </xf>
    <xf numFmtId="38" fontId="3" fillId="0" borderId="8" xfId="1" applyFont="1" applyBorder="1" applyAlignment="1">
      <alignment horizontal="right" vertical="center" indent="1"/>
    </xf>
    <xf numFmtId="38" fontId="3" fillId="0" borderId="9" xfId="1" applyFont="1" applyBorder="1" applyAlignment="1">
      <alignment horizontal="right" vertical="center" indent="1"/>
    </xf>
    <xf numFmtId="38" fontId="3" fillId="0" borderId="10" xfId="1" applyFont="1" applyBorder="1" applyAlignment="1">
      <alignment horizontal="center" vertical="center" shrinkToFit="1"/>
    </xf>
    <xf numFmtId="38" fontId="3" fillId="0" borderId="25" xfId="1" applyFont="1" applyBorder="1" applyAlignment="1">
      <alignment horizontal="right" vertical="center" indent="1"/>
    </xf>
    <xf numFmtId="38" fontId="3" fillId="0" borderId="26" xfId="1" applyFont="1" applyBorder="1" applyAlignment="1">
      <alignment horizontal="right" vertical="center" indent="1"/>
    </xf>
    <xf numFmtId="38" fontId="3" fillId="0" borderId="27" xfId="1" applyFont="1" applyBorder="1" applyAlignment="1">
      <alignment horizontal="right" vertical="center" indent="1"/>
    </xf>
    <xf numFmtId="38" fontId="3" fillId="0" borderId="11" xfId="1" applyFont="1" applyBorder="1" applyAlignment="1">
      <alignment horizontal="right" vertical="center" indent="1"/>
    </xf>
    <xf numFmtId="38" fontId="3" fillId="0" borderId="12" xfId="1" applyFont="1" applyBorder="1" applyAlignment="1">
      <alignment horizontal="right" vertical="center" indent="1"/>
    </xf>
    <xf numFmtId="38" fontId="3" fillId="0" borderId="13" xfId="1" applyFont="1" applyBorder="1" applyAlignment="1">
      <alignment horizontal="right" vertical="center" indent="1"/>
    </xf>
    <xf numFmtId="38" fontId="3" fillId="0" borderId="16" xfId="1" applyFont="1" applyBorder="1" applyAlignment="1">
      <alignment horizontal="right" vertical="center" indent="1"/>
    </xf>
    <xf numFmtId="38" fontId="3" fillId="0" borderId="17" xfId="1" applyFont="1" applyBorder="1" applyAlignment="1">
      <alignment horizontal="right" vertical="center" indent="1"/>
    </xf>
    <xf numFmtId="38" fontId="3" fillId="0" borderId="18" xfId="1" applyFont="1" applyBorder="1" applyAlignment="1">
      <alignment horizontal="right" vertical="center" indent="1"/>
    </xf>
    <xf numFmtId="38" fontId="3" fillId="0" borderId="20" xfId="1" applyFont="1" applyBorder="1" applyAlignment="1">
      <alignment horizontal="right" vertical="center" indent="1"/>
    </xf>
    <xf numFmtId="38" fontId="3" fillId="0" borderId="0" xfId="1" applyFont="1" applyBorder="1" applyAlignment="1">
      <alignment horizontal="right" vertical="center" indent="1"/>
    </xf>
    <xf numFmtId="38" fontId="3" fillId="0" borderId="21" xfId="1" applyFont="1" applyBorder="1" applyAlignment="1">
      <alignment horizontal="right" vertical="center" indent="1"/>
    </xf>
    <xf numFmtId="38" fontId="3" fillId="0" borderId="20" xfId="1" applyFont="1" applyFill="1" applyBorder="1" applyAlignment="1">
      <alignment horizontal="right" vertical="center" indent="1"/>
    </xf>
    <xf numFmtId="38" fontId="3" fillId="0" borderId="22" xfId="1" applyFont="1" applyFill="1" applyBorder="1" applyAlignment="1">
      <alignment horizontal="center" vertical="center"/>
    </xf>
    <xf numFmtId="38" fontId="12" fillId="0" borderId="20" xfId="1" applyFont="1" applyFill="1" applyBorder="1" applyAlignment="1">
      <alignment horizontal="right" vertical="center" indent="1"/>
    </xf>
    <xf numFmtId="38" fontId="12" fillId="0" borderId="0" xfId="1" applyFont="1" applyFill="1" applyBorder="1" applyAlignment="1">
      <alignment horizontal="right" vertical="center" indent="1"/>
    </xf>
    <xf numFmtId="38" fontId="12" fillId="0" borderId="21" xfId="1" applyFont="1" applyFill="1" applyBorder="1" applyAlignment="1">
      <alignment horizontal="right" vertical="center" indent="1"/>
    </xf>
    <xf numFmtId="0" fontId="14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38" fontId="14" fillId="0" borderId="8" xfId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38" fontId="12" fillId="0" borderId="7" xfId="1" applyFont="1" applyFill="1" applyBorder="1" applyAlignment="1">
      <alignment horizontal="right" vertical="center" indent="1"/>
    </xf>
    <xf numFmtId="38" fontId="12" fillId="0" borderId="8" xfId="1" applyFont="1" applyFill="1" applyBorder="1" applyAlignment="1">
      <alignment horizontal="right" vertical="center" indent="1"/>
    </xf>
    <xf numFmtId="38" fontId="12" fillId="0" borderId="9" xfId="1" applyFont="1" applyFill="1" applyBorder="1" applyAlignment="1">
      <alignment horizontal="right" vertical="center" indent="1"/>
    </xf>
    <xf numFmtId="38" fontId="10" fillId="0" borderId="0" xfId="1" applyFont="1" applyAlignment="1">
      <alignment horizontal="center" vertical="center"/>
    </xf>
    <xf numFmtId="38" fontId="14" fillId="0" borderId="0" xfId="1" applyFont="1" applyAlignment="1">
      <alignment vertical="center"/>
    </xf>
    <xf numFmtId="38" fontId="14" fillId="0" borderId="1" xfId="1" applyFont="1" applyFill="1" applyBorder="1" applyAlignment="1">
      <alignment horizontal="right" vertical="center"/>
    </xf>
    <xf numFmtId="38" fontId="14" fillId="0" borderId="2" xfId="1" applyFont="1" applyFill="1" applyBorder="1" applyAlignment="1">
      <alignment horizontal="centerContinuous" vertical="center"/>
    </xf>
    <xf numFmtId="38" fontId="14" fillId="0" borderId="4" xfId="1" applyFont="1" applyFill="1" applyBorder="1" applyAlignment="1">
      <alignment horizontal="centerContinuous" vertical="center"/>
    </xf>
    <xf numFmtId="38" fontId="14" fillId="0" borderId="5" xfId="1" applyFont="1" applyFill="1" applyBorder="1" applyAlignment="1">
      <alignment vertical="center"/>
    </xf>
    <xf numFmtId="38" fontId="14" fillId="0" borderId="6" xfId="1" applyFont="1" applyFill="1" applyBorder="1" applyAlignment="1">
      <alignment horizontal="center" vertical="center"/>
    </xf>
    <xf numFmtId="38" fontId="14" fillId="0" borderId="9" xfId="1" applyFont="1" applyFill="1" applyBorder="1" applyAlignment="1">
      <alignment vertical="center"/>
    </xf>
    <xf numFmtId="38" fontId="14" fillId="0" borderId="19" xfId="1" applyFont="1" applyFill="1" applyBorder="1" applyAlignment="1">
      <alignment horizontal="center" vertical="center"/>
    </xf>
    <xf numFmtId="38" fontId="14" fillId="0" borderId="21" xfId="1" applyFont="1" applyFill="1" applyBorder="1" applyAlignment="1">
      <alignment vertical="center"/>
    </xf>
    <xf numFmtId="38" fontId="14" fillId="0" borderId="5" xfId="1" applyFont="1" applyFill="1" applyBorder="1" applyAlignment="1">
      <alignment horizontal="center" vertical="center"/>
    </xf>
    <xf numFmtId="38" fontId="14" fillId="4" borderId="0" xfId="1" applyFont="1" applyFill="1" applyBorder="1" applyAlignment="1">
      <alignment vertical="center"/>
    </xf>
    <xf numFmtId="38" fontId="14" fillId="4" borderId="23" xfId="1" applyFont="1" applyFill="1" applyBorder="1" applyAlignment="1">
      <alignment vertical="center"/>
    </xf>
    <xf numFmtId="38" fontId="14" fillId="0" borderId="0" xfId="1" applyFont="1" applyFill="1" applyBorder="1" applyAlignment="1">
      <alignment horizontal="center" vertical="center"/>
    </xf>
    <xf numFmtId="38" fontId="14" fillId="0" borderId="0" xfId="1" applyFont="1" applyFill="1" applyAlignment="1">
      <alignment vertical="center"/>
    </xf>
    <xf numFmtId="38" fontId="14" fillId="0" borderId="1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vertical="center"/>
    </xf>
    <xf numFmtId="38" fontId="14" fillId="0" borderId="0" xfId="1" applyFont="1" applyAlignment="1">
      <alignment horizontal="right" vertical="center"/>
    </xf>
    <xf numFmtId="38" fontId="14" fillId="0" borderId="0" xfId="1" applyFont="1" applyBorder="1" applyAlignment="1">
      <alignment horizontal="right" vertical="center"/>
    </xf>
    <xf numFmtId="38" fontId="6" fillId="0" borderId="0" xfId="1" applyFont="1" applyAlignment="1">
      <alignment horizontal="left" vertical="center"/>
    </xf>
    <xf numFmtId="38" fontId="3" fillId="0" borderId="0" xfId="1" applyFont="1" applyAlignment="1">
      <alignment horizontal="center" vertical="center"/>
    </xf>
    <xf numFmtId="38" fontId="14" fillId="0" borderId="23" xfId="1" applyFont="1" applyBorder="1" applyAlignment="1">
      <alignment vertical="center"/>
    </xf>
    <xf numFmtId="38" fontId="14" fillId="0" borderId="20" xfId="1" applyFont="1" applyFill="1" applyBorder="1" applyAlignment="1">
      <alignment horizontal="center" vertical="center"/>
    </xf>
    <xf numFmtId="182" fontId="14" fillId="0" borderId="0" xfId="1" applyNumberFormat="1" applyFont="1" applyAlignment="1">
      <alignment vertical="center"/>
    </xf>
    <xf numFmtId="38" fontId="15" fillId="0" borderId="20" xfId="1" applyFont="1" applyFill="1" applyBorder="1" applyAlignment="1">
      <alignment vertical="center"/>
    </xf>
    <xf numFmtId="182" fontId="15" fillId="0" borderId="21" xfId="1" applyNumberFormat="1" applyFont="1" applyFill="1" applyBorder="1" applyAlignment="1">
      <alignment vertical="center"/>
    </xf>
    <xf numFmtId="38" fontId="15" fillId="0" borderId="21" xfId="1" applyFont="1" applyFill="1" applyBorder="1" applyAlignment="1">
      <alignment vertical="center"/>
    </xf>
    <xf numFmtId="38" fontId="14" fillId="0" borderId="22" xfId="1" applyFont="1" applyFill="1" applyBorder="1" applyAlignment="1">
      <alignment horizontal="center" vertical="center"/>
    </xf>
    <xf numFmtId="38" fontId="14" fillId="0" borderId="0" xfId="1" applyFont="1" applyFill="1" applyAlignment="1">
      <alignment horizontal="right" vertical="center"/>
    </xf>
    <xf numFmtId="0" fontId="10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left" vertical="center"/>
    </xf>
    <xf numFmtId="0" fontId="3" fillId="0" borderId="6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186" fontId="3" fillId="0" borderId="7" xfId="1" applyNumberFormat="1" applyFont="1" applyFill="1" applyBorder="1" applyAlignment="1">
      <alignment horizontal="center" vertical="center"/>
    </xf>
    <xf numFmtId="186" fontId="3" fillId="0" borderId="8" xfId="1" applyNumberFormat="1" applyFont="1" applyFill="1" applyBorder="1" applyAlignment="1">
      <alignment horizontal="center" vertical="center"/>
    </xf>
    <xf numFmtId="186" fontId="3" fillId="0" borderId="9" xfId="1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86" fontId="3" fillId="0" borderId="20" xfId="1" applyNumberFormat="1" applyFont="1" applyFill="1" applyBorder="1" applyAlignment="1">
      <alignment horizontal="center" vertical="center"/>
    </xf>
    <xf numFmtId="186" fontId="3" fillId="0" borderId="0" xfId="1" applyNumberFormat="1" applyFont="1" applyFill="1" applyBorder="1" applyAlignment="1">
      <alignment horizontal="center" vertical="center"/>
    </xf>
    <xf numFmtId="186" fontId="3" fillId="0" borderId="21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23" fillId="0" borderId="0" xfId="1" applyFont="1" applyAlignment="1">
      <alignment vertical="center"/>
    </xf>
    <xf numFmtId="38" fontId="23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1" xfId="0" applyFont="1" applyBorder="1" applyAlignment="1">
      <alignment horizontal="right" vertical="center"/>
    </xf>
    <xf numFmtId="0" fontId="24" fillId="0" borderId="6" xfId="0" applyFont="1" applyBorder="1" applyAlignment="1">
      <alignment horizontal="center" vertical="center" shrinkToFit="1"/>
    </xf>
    <xf numFmtId="0" fontId="24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4" fillId="0" borderId="5" xfId="3" applyFont="1" applyBorder="1" applyAlignment="1">
      <alignment horizontal="left" vertical="center"/>
    </xf>
    <xf numFmtId="0" fontId="24" fillId="0" borderId="19" xfId="3" applyFont="1" applyBorder="1" applyAlignment="1">
      <alignment horizontal="center" vertical="center"/>
    </xf>
    <xf numFmtId="38" fontId="24" fillId="0" borderId="20" xfId="1" applyFont="1" applyFill="1" applyBorder="1" applyAlignment="1" applyProtection="1">
      <alignment vertical="center"/>
    </xf>
    <xf numFmtId="38" fontId="24" fillId="0" borderId="0" xfId="1" applyFont="1" applyFill="1" applyBorder="1" applyAlignment="1" applyProtection="1">
      <alignment vertical="center"/>
    </xf>
    <xf numFmtId="38" fontId="24" fillId="0" borderId="0" xfId="1" applyFont="1" applyFill="1" applyBorder="1" applyAlignment="1">
      <alignment vertical="center"/>
    </xf>
    <xf numFmtId="0" fontId="24" fillId="0" borderId="55" xfId="3" applyFont="1" applyBorder="1" applyAlignment="1">
      <alignment horizontal="center" vertical="center"/>
    </xf>
    <xf numFmtId="38" fontId="24" fillId="0" borderId="61" xfId="1" applyFont="1" applyFill="1" applyBorder="1" applyAlignment="1" applyProtection="1">
      <alignment vertical="center"/>
    </xf>
    <xf numFmtId="38" fontId="24" fillId="0" borderId="56" xfId="1" applyFont="1" applyFill="1" applyBorder="1" applyAlignment="1" applyProtection="1">
      <alignment vertical="center"/>
    </xf>
    <xf numFmtId="38" fontId="24" fillId="0" borderId="56" xfId="1" applyFont="1" applyFill="1" applyBorder="1" applyAlignment="1">
      <alignment vertical="center"/>
    </xf>
    <xf numFmtId="0" fontId="24" fillId="0" borderId="5" xfId="3" applyFont="1" applyBorder="1" applyAlignment="1">
      <alignment horizontal="center" vertical="center"/>
    </xf>
    <xf numFmtId="38" fontId="24" fillId="0" borderId="22" xfId="1" applyFont="1" applyFill="1" applyBorder="1" applyAlignment="1" applyProtection="1">
      <alignment vertical="center"/>
    </xf>
    <xf numFmtId="38" fontId="24" fillId="0" borderId="23" xfId="1" applyFont="1" applyFill="1" applyBorder="1" applyAlignment="1" applyProtection="1">
      <alignment vertical="center"/>
    </xf>
    <xf numFmtId="38" fontId="24" fillId="0" borderId="23" xfId="1" applyFont="1" applyFill="1" applyBorder="1" applyAlignment="1">
      <alignment vertical="center"/>
    </xf>
    <xf numFmtId="38" fontId="24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38" fontId="24" fillId="0" borderId="0" xfId="1" applyFont="1" applyBorder="1" applyAlignment="1">
      <alignment horizontal="center" vertical="center"/>
    </xf>
    <xf numFmtId="187" fontId="24" fillId="0" borderId="0" xfId="0" applyNumberFormat="1" applyFont="1" applyAlignment="1">
      <alignment vertical="center"/>
    </xf>
    <xf numFmtId="187" fontId="3" fillId="0" borderId="0" xfId="0" applyNumberFormat="1" applyFont="1" applyAlignment="1">
      <alignment vertical="center"/>
    </xf>
    <xf numFmtId="0" fontId="27" fillId="0" borderId="0" xfId="0" applyFont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right" vertical="center"/>
    </xf>
    <xf numFmtId="0" fontId="24" fillId="0" borderId="0" xfId="0" applyFont="1"/>
    <xf numFmtId="0" fontId="3" fillId="0" borderId="20" xfId="0" applyFont="1" applyBorder="1" applyAlignment="1">
      <alignment horizontal="center" vertical="center"/>
    </xf>
    <xf numFmtId="38" fontId="15" fillId="0" borderId="7" xfId="1" applyFont="1" applyFill="1" applyBorder="1" applyAlignment="1">
      <alignment vertical="center"/>
    </xf>
    <xf numFmtId="0" fontId="26" fillId="0" borderId="0" xfId="0" applyFont="1"/>
    <xf numFmtId="0" fontId="12" fillId="0" borderId="0" xfId="0" applyFont="1" applyAlignment="1">
      <alignment vertical="center"/>
    </xf>
    <xf numFmtId="0" fontId="3" fillId="0" borderId="1" xfId="1" applyNumberFormat="1" applyFont="1" applyFill="1" applyBorder="1" applyAlignment="1">
      <alignment horizontal="center" vertical="center" shrinkToFit="1"/>
    </xf>
    <xf numFmtId="38" fontId="3" fillId="0" borderId="7" xfId="1" applyFont="1" applyFill="1" applyBorder="1" applyAlignment="1">
      <alignment horizontal="right" vertical="center" indent="1"/>
    </xf>
    <xf numFmtId="0" fontId="3" fillId="0" borderId="19" xfId="1" applyNumberFormat="1" applyFont="1" applyFill="1" applyBorder="1" applyAlignment="1">
      <alignment horizontal="right" vertical="center"/>
    </xf>
    <xf numFmtId="0" fontId="3" fillId="0" borderId="59" xfId="1" applyNumberFormat="1" applyFont="1" applyFill="1" applyBorder="1" applyAlignment="1">
      <alignment horizontal="right" vertical="center"/>
    </xf>
    <xf numFmtId="38" fontId="3" fillId="0" borderId="73" xfId="1" applyFont="1" applyFill="1" applyBorder="1" applyAlignment="1">
      <alignment horizontal="right" vertical="center" indent="1"/>
    </xf>
    <xf numFmtId="38" fontId="3" fillId="0" borderId="74" xfId="1" applyFont="1" applyFill="1" applyBorder="1" applyAlignment="1">
      <alignment horizontal="right" vertical="center" indent="1"/>
    </xf>
    <xf numFmtId="38" fontId="3" fillId="0" borderId="75" xfId="1" applyFont="1" applyFill="1" applyBorder="1" applyAlignment="1">
      <alignment horizontal="right" vertical="center" indent="1"/>
    </xf>
    <xf numFmtId="0" fontId="3" fillId="0" borderId="5" xfId="1" applyNumberFormat="1" applyFont="1" applyFill="1" applyBorder="1" applyAlignment="1">
      <alignment horizontal="right" vertical="center"/>
    </xf>
    <xf numFmtId="38" fontId="3" fillId="0" borderId="52" xfId="1" applyFont="1" applyFill="1" applyBorder="1" applyAlignment="1">
      <alignment horizontal="right" vertical="center" indent="1"/>
    </xf>
    <xf numFmtId="38" fontId="3" fillId="0" borderId="53" xfId="1" applyFont="1" applyFill="1" applyBorder="1" applyAlignment="1">
      <alignment horizontal="right" vertical="center" indent="1"/>
    </xf>
    <xf numFmtId="38" fontId="3" fillId="0" borderId="54" xfId="1" applyFont="1" applyFill="1" applyBorder="1" applyAlignment="1">
      <alignment horizontal="right" vertical="center" indent="1"/>
    </xf>
    <xf numFmtId="0" fontId="3" fillId="0" borderId="1" xfId="1" applyNumberFormat="1" applyFont="1" applyFill="1" applyBorder="1" applyAlignment="1">
      <alignment horizontal="center" vertical="center"/>
    </xf>
    <xf numFmtId="38" fontId="3" fillId="0" borderId="38" xfId="1" applyFont="1" applyFill="1" applyBorder="1" applyAlignment="1">
      <alignment horizontal="right" vertical="center" indent="1"/>
    </xf>
    <xf numFmtId="38" fontId="3" fillId="0" borderId="39" xfId="1" applyFont="1" applyFill="1" applyBorder="1" applyAlignment="1">
      <alignment horizontal="right" vertical="center" indent="1"/>
    </xf>
    <xf numFmtId="38" fontId="3" fillId="0" borderId="40" xfId="1" applyFont="1" applyFill="1" applyBorder="1" applyAlignment="1">
      <alignment horizontal="right" vertical="center" indent="1"/>
    </xf>
    <xf numFmtId="0" fontId="3" fillId="0" borderId="19" xfId="1" applyNumberFormat="1" applyFont="1" applyFill="1" applyBorder="1" applyAlignment="1">
      <alignment horizontal="center" vertical="center"/>
    </xf>
    <xf numFmtId="38" fontId="24" fillId="0" borderId="0" xfId="1" applyFont="1" applyAlignment="1">
      <alignment horizontal="right" vertical="center"/>
    </xf>
    <xf numFmtId="0" fontId="3" fillId="0" borderId="59" xfId="2" applyFont="1" applyBorder="1" applyAlignment="1">
      <alignment horizontal="center" vertical="center" shrinkToFit="1"/>
    </xf>
    <xf numFmtId="0" fontId="3" fillId="0" borderId="64" xfId="2" applyFont="1" applyBorder="1" applyAlignment="1">
      <alignment horizontal="center" vertical="center"/>
    </xf>
    <xf numFmtId="0" fontId="33" fillId="0" borderId="0" xfId="0" applyFont="1"/>
    <xf numFmtId="38" fontId="3" fillId="0" borderId="5" xfId="1" applyFont="1" applyFill="1" applyBorder="1" applyAlignment="1">
      <alignment horizontal="left" vertical="center"/>
    </xf>
    <xf numFmtId="38" fontId="3" fillId="0" borderId="7" xfId="1" applyFont="1" applyFill="1" applyBorder="1" applyAlignment="1">
      <alignment horizontal="right" vertical="center" indent="2"/>
    </xf>
    <xf numFmtId="38" fontId="3" fillId="0" borderId="8" xfId="1" applyFont="1" applyFill="1" applyBorder="1" applyAlignment="1">
      <alignment horizontal="right" vertical="center" indent="2"/>
    </xf>
    <xf numFmtId="38" fontId="3" fillId="0" borderId="9" xfId="1" applyFont="1" applyFill="1" applyBorder="1" applyAlignment="1">
      <alignment horizontal="right" vertical="center" indent="2"/>
    </xf>
    <xf numFmtId="38" fontId="3" fillId="0" borderId="20" xfId="1" applyFont="1" applyFill="1" applyBorder="1" applyAlignment="1">
      <alignment horizontal="right" vertical="center" indent="2"/>
    </xf>
    <xf numFmtId="38" fontId="3" fillId="0" borderId="0" xfId="1" applyFont="1" applyFill="1" applyBorder="1" applyAlignment="1">
      <alignment horizontal="right" vertical="center" indent="2"/>
    </xf>
    <xf numFmtId="38" fontId="3" fillId="0" borderId="21" xfId="1" applyFont="1" applyFill="1" applyBorder="1" applyAlignment="1">
      <alignment horizontal="right" vertical="center" indent="2"/>
    </xf>
    <xf numFmtId="0" fontId="35" fillId="0" borderId="0" xfId="2" applyFont="1" applyAlignment="1">
      <alignment vertical="center"/>
    </xf>
    <xf numFmtId="0" fontId="35" fillId="0" borderId="1" xfId="2" applyFont="1" applyBorder="1" applyAlignment="1">
      <alignment horizontal="left" vertical="center"/>
    </xf>
    <xf numFmtId="0" fontId="35" fillId="0" borderId="19" xfId="2" applyFont="1" applyBorder="1" applyAlignment="1">
      <alignment horizontal="left" vertical="center"/>
    </xf>
    <xf numFmtId="0" fontId="35" fillId="0" borderId="5" xfId="2" applyFont="1" applyBorder="1" applyAlignment="1">
      <alignment vertical="center"/>
    </xf>
    <xf numFmtId="0" fontId="35" fillId="0" borderId="10" xfId="2" applyFont="1" applyBorder="1" applyAlignment="1">
      <alignment horizontal="center" vertical="center"/>
    </xf>
    <xf numFmtId="0" fontId="35" fillId="0" borderId="10" xfId="2" applyFont="1" applyBorder="1" applyAlignment="1">
      <alignment horizontal="left" vertical="center"/>
    </xf>
    <xf numFmtId="0" fontId="35" fillId="0" borderId="14" xfId="2" applyFont="1" applyBorder="1" applyAlignment="1">
      <alignment horizontal="center" vertical="center"/>
    </xf>
    <xf numFmtId="0" fontId="35" fillId="0" borderId="14" xfId="2" applyFont="1" applyBorder="1" applyAlignment="1">
      <alignment horizontal="left" vertical="center"/>
    </xf>
    <xf numFmtId="0" fontId="35" fillId="0" borderId="15" xfId="2" applyFont="1" applyBorder="1" applyAlignment="1">
      <alignment horizontal="center" vertical="center" shrinkToFit="1"/>
    </xf>
    <xf numFmtId="0" fontId="35" fillId="0" borderId="18" xfId="2" applyFont="1" applyBorder="1" applyAlignment="1">
      <alignment horizontal="left" vertical="center"/>
    </xf>
    <xf numFmtId="0" fontId="35" fillId="0" borderId="19" xfId="2" applyFont="1" applyBorder="1" applyAlignment="1">
      <alignment horizontal="center" vertical="center"/>
    </xf>
    <xf numFmtId="0" fontId="35" fillId="0" borderId="21" xfId="2" applyFont="1" applyBorder="1" applyAlignment="1">
      <alignment horizontal="left" vertical="center"/>
    </xf>
    <xf numFmtId="0" fontId="35" fillId="0" borderId="1" xfId="2" applyFont="1" applyBorder="1" applyAlignment="1">
      <alignment horizontal="center" vertical="center"/>
    </xf>
    <xf numFmtId="0" fontId="35" fillId="0" borderId="5" xfId="2" applyFont="1" applyBorder="1" applyAlignment="1">
      <alignment horizontal="center" vertical="center"/>
    </xf>
    <xf numFmtId="0" fontId="35" fillId="0" borderId="24" xfId="2" applyFont="1" applyBorder="1" applyAlignment="1">
      <alignment horizontal="left" vertical="center"/>
    </xf>
    <xf numFmtId="0" fontId="35" fillId="0" borderId="0" xfId="2" applyFont="1" applyAlignment="1">
      <alignment horizontal="left" vertical="center"/>
    </xf>
    <xf numFmtId="0" fontId="35" fillId="0" borderId="0" xfId="2" applyFont="1" applyAlignment="1">
      <alignment horizontal="right" vertical="center"/>
    </xf>
    <xf numFmtId="0" fontId="36" fillId="0" borderId="0" xfId="2" applyFont="1" applyAlignment="1">
      <alignment vertical="center"/>
    </xf>
    <xf numFmtId="38" fontId="15" fillId="0" borderId="24" xfId="1" applyFont="1" applyFill="1" applyBorder="1" applyAlignment="1">
      <alignment vertical="center"/>
    </xf>
    <xf numFmtId="38" fontId="12" fillId="0" borderId="0" xfId="1" applyFont="1" applyAlignment="1">
      <alignment vertical="center"/>
    </xf>
    <xf numFmtId="38" fontId="12" fillId="0" borderId="0" xfId="1" applyFont="1" applyAlignment="1">
      <alignment horizontal="right" vertical="center"/>
    </xf>
    <xf numFmtId="0" fontId="3" fillId="0" borderId="6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38" fontId="15" fillId="0" borderId="8" xfId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38" fontId="15" fillId="0" borderId="56" xfId="1" applyFont="1" applyFill="1" applyBorder="1" applyAlignment="1">
      <alignment vertical="center"/>
    </xf>
    <xf numFmtId="38" fontId="15" fillId="0" borderId="56" xfId="1" applyFont="1" applyFill="1" applyBorder="1" applyAlignment="1">
      <alignment horizontal="right" vertical="center"/>
    </xf>
    <xf numFmtId="41" fontId="15" fillId="0" borderId="8" xfId="1" applyNumberFormat="1" applyFont="1" applyFill="1" applyBorder="1" applyAlignment="1">
      <alignment vertical="center"/>
    </xf>
    <xf numFmtId="41" fontId="15" fillId="0" borderId="8" xfId="1" applyNumberFormat="1" applyFont="1" applyFill="1" applyBorder="1" applyAlignment="1">
      <alignment horizontal="right" vertical="center"/>
    </xf>
    <xf numFmtId="0" fontId="15" fillId="0" borderId="8" xfId="0" applyFont="1" applyBorder="1" applyAlignment="1">
      <alignment vertical="center"/>
    </xf>
    <xf numFmtId="0" fontId="15" fillId="0" borderId="8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9" xfId="0" applyFont="1" applyBorder="1" applyAlignment="1">
      <alignment vertical="center"/>
    </xf>
    <xf numFmtId="41" fontId="15" fillId="0" borderId="0" xfId="1" applyNumberFormat="1" applyFont="1" applyFill="1" applyBorder="1" applyAlignment="1">
      <alignment horizontal="right" vertical="center"/>
    </xf>
    <xf numFmtId="41" fontId="15" fillId="0" borderId="0" xfId="1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21" xfId="0" applyFont="1" applyBorder="1" applyAlignment="1">
      <alignment vertical="center"/>
    </xf>
    <xf numFmtId="41" fontId="15" fillId="0" borderId="56" xfId="1" applyNumberFormat="1" applyFont="1" applyFill="1" applyBorder="1" applyAlignment="1">
      <alignment vertical="center"/>
    </xf>
    <xf numFmtId="41" fontId="15" fillId="0" borderId="56" xfId="1" applyNumberFormat="1" applyFont="1" applyFill="1" applyBorder="1" applyAlignment="1">
      <alignment horizontal="right" vertical="center"/>
    </xf>
    <xf numFmtId="0" fontId="15" fillId="0" borderId="56" xfId="0" applyFont="1" applyBorder="1" applyAlignment="1">
      <alignment vertical="center"/>
    </xf>
    <xf numFmtId="0" fontId="15" fillId="0" borderId="56" xfId="0" applyFont="1" applyBorder="1" applyAlignment="1">
      <alignment horizontal="right" vertical="center"/>
    </xf>
    <xf numFmtId="0" fontId="15" fillId="0" borderId="57" xfId="0" applyFont="1" applyBorder="1" applyAlignment="1">
      <alignment vertical="center"/>
    </xf>
    <xf numFmtId="41" fontId="15" fillId="0" borderId="62" xfId="1" applyNumberFormat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3" fillId="0" borderId="6" xfId="2" applyFont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12" fillId="0" borderId="22" xfId="1" applyFont="1" applyFill="1" applyBorder="1" applyAlignment="1">
      <alignment horizontal="right" vertical="center" indent="1"/>
    </xf>
    <xf numFmtId="38" fontId="12" fillId="0" borderId="23" xfId="1" applyFont="1" applyFill="1" applyBorder="1" applyAlignment="1">
      <alignment horizontal="right" vertical="center" indent="1"/>
    </xf>
    <xf numFmtId="38" fontId="12" fillId="0" borderId="24" xfId="1" applyFont="1" applyFill="1" applyBorder="1" applyAlignment="1">
      <alignment horizontal="right" vertical="center" indent="1"/>
    </xf>
    <xf numFmtId="38" fontId="14" fillId="0" borderId="24" xfId="1" applyFont="1" applyFill="1" applyBorder="1" applyAlignment="1">
      <alignment vertical="center"/>
    </xf>
    <xf numFmtId="38" fontId="14" fillId="0" borderId="0" xfId="1" applyNumberFormat="1" applyFont="1" applyAlignment="1">
      <alignment vertical="center"/>
    </xf>
    <xf numFmtId="49" fontId="12" fillId="0" borderId="20" xfId="2" applyNumberFormat="1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center" vertical="center"/>
    </xf>
    <xf numFmtId="0" fontId="12" fillId="0" borderId="21" xfId="2" applyFont="1" applyFill="1" applyBorder="1" applyAlignment="1">
      <alignment horizontal="center" vertical="center"/>
    </xf>
    <xf numFmtId="0" fontId="12" fillId="0" borderId="23" xfId="2" applyFont="1" applyFill="1" applyBorder="1" applyAlignment="1">
      <alignment horizontal="center" vertical="center"/>
    </xf>
    <xf numFmtId="0" fontId="12" fillId="0" borderId="22" xfId="2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center" vertical="center"/>
    </xf>
    <xf numFmtId="49" fontId="12" fillId="0" borderId="23" xfId="2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49" fontId="12" fillId="0" borderId="0" xfId="2" applyNumberFormat="1" applyFont="1" applyFill="1" applyBorder="1" applyAlignment="1">
      <alignment horizontal="center" vertical="center"/>
    </xf>
    <xf numFmtId="38" fontId="15" fillId="0" borderId="9" xfId="1" applyFont="1" applyFill="1" applyBorder="1" applyAlignment="1">
      <alignment vertical="center"/>
    </xf>
    <xf numFmtId="38" fontId="15" fillId="0" borderId="21" xfId="1" applyFont="1" applyFill="1" applyBorder="1" applyAlignment="1">
      <alignment horizontal="right" vertical="center"/>
    </xf>
    <xf numFmtId="38" fontId="12" fillId="0" borderId="20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2" fillId="0" borderId="21" xfId="1" applyFont="1" applyFill="1" applyBorder="1" applyAlignment="1">
      <alignment horizontal="right" vertical="center"/>
    </xf>
    <xf numFmtId="177" fontId="12" fillId="0" borderId="20" xfId="1" applyNumberFormat="1" applyFont="1" applyFill="1" applyBorder="1" applyAlignment="1">
      <alignment horizontal="right" vertical="center"/>
    </xf>
    <xf numFmtId="177" fontId="16" fillId="0" borderId="0" xfId="1" applyNumberFormat="1" applyFont="1" applyFill="1" applyBorder="1" applyAlignment="1">
      <alignment horizontal="right" vertical="center"/>
    </xf>
    <xf numFmtId="177" fontId="16" fillId="0" borderId="21" xfId="1" applyNumberFormat="1" applyFont="1" applyFill="1" applyBorder="1" applyAlignment="1">
      <alignment horizontal="right" vertical="center"/>
    </xf>
    <xf numFmtId="177" fontId="12" fillId="0" borderId="0" xfId="1" applyNumberFormat="1" applyFont="1" applyFill="1" applyBorder="1" applyAlignment="1">
      <alignment horizontal="right" vertical="center"/>
    </xf>
    <xf numFmtId="177" fontId="12" fillId="0" borderId="21" xfId="1" applyNumberFormat="1" applyFont="1" applyFill="1" applyBorder="1" applyAlignment="1">
      <alignment horizontal="right" vertical="center"/>
    </xf>
    <xf numFmtId="177" fontId="12" fillId="0" borderId="22" xfId="1" applyNumberFormat="1" applyFont="1" applyFill="1" applyBorder="1" applyAlignment="1">
      <alignment horizontal="right" vertical="center"/>
    </xf>
    <xf numFmtId="177" fontId="12" fillId="0" borderId="23" xfId="1" applyNumberFormat="1" applyFont="1" applyFill="1" applyBorder="1" applyAlignment="1">
      <alignment horizontal="right" vertical="center"/>
    </xf>
    <xf numFmtId="177" fontId="12" fillId="0" borderId="24" xfId="1" applyNumberFormat="1" applyFont="1" applyFill="1" applyBorder="1" applyAlignment="1">
      <alignment horizontal="right" vertical="center"/>
    </xf>
    <xf numFmtId="38" fontId="12" fillId="0" borderId="60" xfId="1" applyFont="1" applyFill="1" applyBorder="1" applyAlignment="1">
      <alignment horizontal="right" vertical="center"/>
    </xf>
    <xf numFmtId="177" fontId="13" fillId="0" borderId="23" xfId="1" applyNumberFormat="1" applyFont="1" applyFill="1" applyBorder="1" applyAlignment="1">
      <alignment horizontal="right" vertical="center"/>
    </xf>
    <xf numFmtId="177" fontId="13" fillId="0" borderId="24" xfId="1" applyNumberFormat="1" applyFont="1" applyFill="1" applyBorder="1" applyAlignment="1">
      <alignment horizontal="right" vertical="center"/>
    </xf>
    <xf numFmtId="177" fontId="13" fillId="0" borderId="0" xfId="1" applyNumberFormat="1" applyFont="1" applyFill="1" applyBorder="1" applyAlignment="1">
      <alignment horizontal="right" vertical="center"/>
    </xf>
    <xf numFmtId="177" fontId="13" fillId="0" borderId="21" xfId="1" applyNumberFormat="1" applyFont="1" applyFill="1" applyBorder="1" applyAlignment="1">
      <alignment horizontal="right" vertical="center"/>
    </xf>
    <xf numFmtId="177" fontId="12" fillId="0" borderId="35" xfId="1" applyNumberFormat="1" applyFont="1" applyFill="1" applyBorder="1" applyAlignment="1">
      <alignment horizontal="right" vertical="center"/>
    </xf>
    <xf numFmtId="0" fontId="12" fillId="0" borderId="16" xfId="2" applyFont="1" applyBorder="1" applyAlignment="1">
      <alignment horizontal="right" vertical="center" indent="1"/>
    </xf>
    <xf numFmtId="0" fontId="12" fillId="0" borderId="17" xfId="2" applyFont="1" applyBorder="1" applyAlignment="1">
      <alignment horizontal="right" vertical="center" indent="1"/>
    </xf>
    <xf numFmtId="0" fontId="12" fillId="0" borderId="18" xfId="2" applyFont="1" applyBorder="1" applyAlignment="1">
      <alignment horizontal="right" vertical="center" indent="1"/>
    </xf>
    <xf numFmtId="0" fontId="12" fillId="0" borderId="20" xfId="2" applyFont="1" applyBorder="1" applyAlignment="1">
      <alignment horizontal="right" vertical="center" indent="1"/>
    </xf>
    <xf numFmtId="0" fontId="12" fillId="0" borderId="0" xfId="2" applyFont="1" applyBorder="1" applyAlignment="1">
      <alignment horizontal="right" vertical="center" indent="1"/>
    </xf>
    <xf numFmtId="0" fontId="12" fillId="0" borderId="21" xfId="2" applyFont="1" applyBorder="1" applyAlignment="1">
      <alignment horizontal="right" vertical="center" indent="1"/>
    </xf>
    <xf numFmtId="0" fontId="12" fillId="0" borderId="20" xfId="2" applyFont="1" applyFill="1" applyBorder="1" applyAlignment="1">
      <alignment horizontal="right" vertical="center" indent="1"/>
    </xf>
    <xf numFmtId="0" fontId="12" fillId="0" borderId="0" xfId="2" applyFont="1" applyFill="1" applyBorder="1" applyAlignment="1">
      <alignment horizontal="right" vertical="center" indent="1"/>
    </xf>
    <xf numFmtId="0" fontId="12" fillId="0" borderId="21" xfId="2" applyFont="1" applyFill="1" applyBorder="1" applyAlignment="1">
      <alignment horizontal="right" vertical="center" indent="1"/>
    </xf>
    <xf numFmtId="0" fontId="12" fillId="0" borderId="22" xfId="2" applyFont="1" applyFill="1" applyBorder="1" applyAlignment="1">
      <alignment horizontal="right" vertical="center" indent="1"/>
    </xf>
    <xf numFmtId="0" fontId="12" fillId="0" borderId="23" xfId="2" applyFont="1" applyFill="1" applyBorder="1" applyAlignment="1">
      <alignment horizontal="right" vertical="center" indent="1"/>
    </xf>
    <xf numFmtId="0" fontId="12" fillId="0" borderId="24" xfId="2" applyFont="1" applyFill="1" applyBorder="1" applyAlignment="1">
      <alignment horizontal="right" vertical="center" indent="1"/>
    </xf>
    <xf numFmtId="38" fontId="12" fillId="0" borderId="16" xfId="1" applyFont="1" applyFill="1" applyBorder="1" applyAlignment="1">
      <alignment horizontal="right" vertical="center" indent="1"/>
    </xf>
    <xf numFmtId="38" fontId="12" fillId="0" borderId="17" xfId="1" applyFont="1" applyFill="1" applyBorder="1" applyAlignment="1">
      <alignment horizontal="right" vertical="center" indent="1"/>
    </xf>
    <xf numFmtId="38" fontId="12" fillId="0" borderId="18" xfId="1" applyFont="1" applyFill="1" applyBorder="1" applyAlignment="1">
      <alignment horizontal="right" vertical="center" indent="1"/>
    </xf>
    <xf numFmtId="38" fontId="12" fillId="0" borderId="16" xfId="1" applyFont="1" applyFill="1" applyBorder="1" applyAlignment="1">
      <alignment horizontal="center" vertical="center"/>
    </xf>
    <xf numFmtId="38" fontId="12" fillId="0" borderId="17" xfId="1" applyFont="1" applyFill="1" applyBorder="1" applyAlignment="1">
      <alignment horizontal="center" vertical="center"/>
    </xf>
    <xf numFmtId="181" fontId="12" fillId="0" borderId="18" xfId="1" applyNumberFormat="1" applyFont="1" applyFill="1" applyBorder="1" applyAlignment="1">
      <alignment horizontal="center" vertical="center"/>
    </xf>
    <xf numFmtId="38" fontId="12" fillId="0" borderId="20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181" fontId="12" fillId="0" borderId="21" xfId="1" applyNumberFormat="1" applyFont="1" applyFill="1" applyBorder="1" applyAlignment="1">
      <alignment horizontal="center" vertical="center"/>
    </xf>
    <xf numFmtId="182" fontId="12" fillId="0" borderId="21" xfId="1" applyNumberFormat="1" applyFont="1" applyFill="1" applyBorder="1" applyAlignment="1">
      <alignment horizontal="center" vertical="center"/>
    </xf>
    <xf numFmtId="38" fontId="12" fillId="0" borderId="22" xfId="1" applyFont="1" applyFill="1" applyBorder="1" applyAlignment="1">
      <alignment horizontal="center" vertical="center"/>
    </xf>
    <xf numFmtId="38" fontId="12" fillId="0" borderId="23" xfId="1" applyFont="1" applyFill="1" applyBorder="1" applyAlignment="1">
      <alignment horizontal="center" vertical="center"/>
    </xf>
    <xf numFmtId="182" fontId="12" fillId="0" borderId="24" xfId="1" applyNumberFormat="1" applyFont="1" applyFill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38" fontId="12" fillId="0" borderId="8" xfId="1" applyFont="1" applyFill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179" fontId="12" fillId="0" borderId="9" xfId="2" applyNumberFormat="1" applyFont="1" applyBorder="1" applyAlignment="1">
      <alignment horizontal="center" vertical="center"/>
    </xf>
    <xf numFmtId="179" fontId="12" fillId="0" borderId="21" xfId="2" applyNumberFormat="1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38" fontId="12" fillId="0" borderId="56" xfId="1" applyFont="1" applyFill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179" fontId="12" fillId="0" borderId="57" xfId="2" applyNumberFormat="1" applyFont="1" applyBorder="1" applyAlignment="1">
      <alignment horizontal="center" vertical="center"/>
    </xf>
    <xf numFmtId="38" fontId="12" fillId="0" borderId="89" xfId="1" applyFont="1" applyFill="1" applyBorder="1" applyAlignment="1">
      <alignment horizontal="center" vertical="center"/>
    </xf>
    <xf numFmtId="38" fontId="12" fillId="0" borderId="62" xfId="1" applyFont="1" applyFill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179" fontId="12" fillId="0" borderId="63" xfId="2" applyNumberFormat="1" applyFont="1" applyBorder="1" applyAlignment="1">
      <alignment horizontal="center" vertical="center"/>
    </xf>
    <xf numFmtId="38" fontId="12" fillId="0" borderId="9" xfId="1" applyFont="1" applyFill="1" applyBorder="1" applyAlignment="1">
      <alignment horizontal="center" vertical="center"/>
    </xf>
    <xf numFmtId="38" fontId="12" fillId="0" borderId="21" xfId="1" applyFont="1" applyFill="1" applyBorder="1" applyAlignment="1">
      <alignment horizontal="center" vertical="center"/>
    </xf>
    <xf numFmtId="0" fontId="30" fillId="0" borderId="0" xfId="2" applyFont="1" applyAlignment="1">
      <alignment horizontal="centerContinuous" vertical="center"/>
    </xf>
    <xf numFmtId="0" fontId="31" fillId="0" borderId="0" xfId="2" applyFont="1" applyAlignment="1">
      <alignment horizontal="centerContinuous" vertical="center"/>
    </xf>
    <xf numFmtId="38" fontId="31" fillId="0" borderId="0" xfId="1" applyFont="1" applyAlignment="1">
      <alignment horizontal="centerContinuous"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centerContinuous" vertical="center"/>
    </xf>
    <xf numFmtId="0" fontId="12" fillId="0" borderId="3" xfId="2" applyFont="1" applyBorder="1" applyAlignment="1">
      <alignment horizontal="centerContinuous" vertical="center"/>
    </xf>
    <xf numFmtId="0" fontId="12" fillId="0" borderId="4" xfId="2" applyFont="1" applyBorder="1" applyAlignment="1">
      <alignment horizontal="centerContinuous" vertical="center"/>
    </xf>
    <xf numFmtId="0" fontId="12" fillId="0" borderId="5" xfId="2" applyFont="1" applyBorder="1" applyAlignment="1">
      <alignment vertical="center"/>
    </xf>
    <xf numFmtId="0" fontId="12" fillId="0" borderId="6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 shrinkToFit="1"/>
    </xf>
    <xf numFmtId="38" fontId="12" fillId="0" borderId="6" xfId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8" fontId="12" fillId="0" borderId="8" xfId="1" applyFont="1" applyBorder="1" applyAlignment="1">
      <alignment horizontal="center" vertical="center"/>
    </xf>
    <xf numFmtId="38" fontId="12" fillId="0" borderId="9" xfId="1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38" fontId="12" fillId="0" borderId="26" xfId="1" applyFont="1" applyBorder="1" applyAlignment="1">
      <alignment horizontal="center" vertical="center"/>
    </xf>
    <xf numFmtId="38" fontId="12" fillId="0" borderId="27" xfId="1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38" fontId="12" fillId="0" borderId="12" xfId="1" applyFont="1" applyBorder="1" applyAlignment="1">
      <alignment horizontal="center" vertical="center"/>
    </xf>
    <xf numFmtId="38" fontId="12" fillId="0" borderId="13" xfId="1" applyFont="1" applyBorder="1" applyAlignment="1">
      <alignment horizontal="center" vertical="center"/>
    </xf>
    <xf numFmtId="0" fontId="12" fillId="0" borderId="15" xfId="2" applyFont="1" applyBorder="1" applyAlignment="1">
      <alignment vertical="center"/>
    </xf>
    <xf numFmtId="0" fontId="12" fillId="0" borderId="16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38" fontId="12" fillId="0" borderId="17" xfId="1" applyFont="1" applyBorder="1" applyAlignment="1">
      <alignment horizontal="center" vertical="center"/>
    </xf>
    <xf numFmtId="38" fontId="12" fillId="0" borderId="18" xfId="1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38" fontId="12" fillId="0" borderId="0" xfId="1" applyFont="1" applyBorder="1" applyAlignment="1">
      <alignment horizontal="center" vertical="center"/>
    </xf>
    <xf numFmtId="38" fontId="12" fillId="0" borderId="21" xfId="1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38" fontId="12" fillId="0" borderId="24" xfId="1" applyFont="1" applyFill="1" applyBorder="1" applyAlignment="1">
      <alignment horizontal="center" vertical="center"/>
    </xf>
    <xf numFmtId="38" fontId="32" fillId="0" borderId="0" xfId="1" applyFont="1" applyFill="1" applyAlignment="1">
      <alignment vertical="center"/>
    </xf>
    <xf numFmtId="38" fontId="12" fillId="0" borderId="16" xfId="1" applyFont="1" applyFill="1" applyBorder="1" applyAlignment="1">
      <alignment horizontal="center"/>
    </xf>
    <xf numFmtId="38" fontId="12" fillId="0" borderId="17" xfId="1" applyFont="1" applyFill="1" applyBorder="1" applyAlignment="1">
      <alignment horizontal="center"/>
    </xf>
    <xf numFmtId="38" fontId="12" fillId="0" borderId="18" xfId="1" applyFont="1" applyFill="1" applyBorder="1" applyAlignment="1">
      <alignment horizontal="center"/>
    </xf>
    <xf numFmtId="177" fontId="12" fillId="0" borderId="20" xfId="1" applyNumberFormat="1" applyFont="1" applyFill="1" applyBorder="1" applyAlignment="1">
      <alignment horizontal="center" vertical="top"/>
    </xf>
    <xf numFmtId="177" fontId="12" fillId="0" borderId="0" xfId="1" applyNumberFormat="1" applyFont="1" applyFill="1" applyBorder="1" applyAlignment="1">
      <alignment horizontal="center" vertical="top"/>
    </xf>
    <xf numFmtId="177" fontId="12" fillId="0" borderId="21" xfId="1" applyNumberFormat="1" applyFont="1" applyFill="1" applyBorder="1" applyAlignment="1">
      <alignment horizontal="center" vertical="top"/>
    </xf>
    <xf numFmtId="38" fontId="12" fillId="0" borderId="20" xfId="1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/>
    </xf>
    <xf numFmtId="38" fontId="12" fillId="0" borderId="21" xfId="1" applyFont="1" applyFill="1" applyBorder="1" applyAlignment="1">
      <alignment horizontal="center"/>
    </xf>
    <xf numFmtId="177" fontId="12" fillId="0" borderId="22" xfId="1" applyNumberFormat="1" applyFont="1" applyFill="1" applyBorder="1" applyAlignment="1">
      <alignment horizontal="center" vertical="top"/>
    </xf>
    <xf numFmtId="177" fontId="12" fillId="0" borderId="23" xfId="1" applyNumberFormat="1" applyFont="1" applyFill="1" applyBorder="1" applyAlignment="1">
      <alignment horizontal="center" vertical="top"/>
    </xf>
    <xf numFmtId="177" fontId="12" fillId="0" borderId="24" xfId="1" applyNumberFormat="1" applyFont="1" applyFill="1" applyBorder="1" applyAlignment="1">
      <alignment horizontal="center" vertical="top"/>
    </xf>
    <xf numFmtId="180" fontId="12" fillId="0" borderId="1" xfId="2" applyNumberFormat="1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/>
    </xf>
    <xf numFmtId="180" fontId="12" fillId="0" borderId="55" xfId="2" applyNumberFormat="1" applyFont="1" applyFill="1" applyBorder="1" applyAlignment="1">
      <alignment horizontal="center" vertical="center"/>
    </xf>
    <xf numFmtId="38" fontId="12" fillId="0" borderId="55" xfId="1" applyFont="1" applyFill="1" applyBorder="1" applyAlignment="1">
      <alignment horizontal="center" vertical="center"/>
    </xf>
    <xf numFmtId="183" fontId="12" fillId="0" borderId="55" xfId="1" applyNumberFormat="1" applyFont="1" applyFill="1" applyBorder="1" applyAlignment="1">
      <alignment horizontal="center" vertical="center"/>
    </xf>
    <xf numFmtId="180" fontId="12" fillId="0" borderId="58" xfId="2" applyNumberFormat="1" applyFont="1" applyFill="1" applyBorder="1" applyAlignment="1">
      <alignment horizontal="center" vertical="center"/>
    </xf>
    <xf numFmtId="38" fontId="12" fillId="0" borderId="58" xfId="2" applyNumberFormat="1" applyFont="1" applyFill="1" applyBorder="1" applyAlignment="1">
      <alignment horizontal="center" vertical="center"/>
    </xf>
    <xf numFmtId="38" fontId="12" fillId="0" borderId="58" xfId="1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Continuous" vertical="center"/>
    </xf>
    <xf numFmtId="0" fontId="10" fillId="0" borderId="0" xfId="2" applyFont="1" applyFill="1" applyAlignment="1">
      <alignment horizontal="centerContinuous"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0" fontId="3" fillId="0" borderId="1" xfId="2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centerContinuous" vertical="center"/>
    </xf>
    <xf numFmtId="0" fontId="3" fillId="0" borderId="5" xfId="2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shrinkToFit="1"/>
    </xf>
    <xf numFmtId="184" fontId="3" fillId="0" borderId="7" xfId="2" applyNumberFormat="1" applyFont="1" applyFill="1" applyBorder="1" applyAlignment="1">
      <alignment horizontal="center" vertical="center"/>
    </xf>
    <xf numFmtId="184" fontId="3" fillId="0" borderId="8" xfId="2" applyNumberFormat="1" applyFont="1" applyFill="1" applyBorder="1" applyAlignment="1">
      <alignment horizontal="center" vertical="center"/>
    </xf>
    <xf numFmtId="185" fontId="3" fillId="0" borderId="9" xfId="2" applyNumberFormat="1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 shrinkToFit="1"/>
    </xf>
    <xf numFmtId="184" fontId="3" fillId="0" borderId="20" xfId="2" applyNumberFormat="1" applyFont="1" applyFill="1" applyBorder="1" applyAlignment="1">
      <alignment horizontal="center" vertical="center"/>
    </xf>
    <xf numFmtId="184" fontId="3" fillId="0" borderId="0" xfId="2" applyNumberFormat="1" applyFont="1" applyFill="1" applyAlignment="1">
      <alignment horizontal="center" vertical="center"/>
    </xf>
    <xf numFmtId="185" fontId="3" fillId="0" borderId="21" xfId="2" applyNumberFormat="1" applyFont="1" applyFill="1" applyBorder="1" applyAlignment="1">
      <alignment horizontal="center" vertical="center"/>
    </xf>
    <xf numFmtId="184" fontId="3" fillId="0" borderId="20" xfId="2" applyNumberFormat="1" applyFont="1" applyFill="1" applyBorder="1" applyAlignment="1">
      <alignment horizontal="right" vertical="center"/>
    </xf>
    <xf numFmtId="184" fontId="3" fillId="0" borderId="0" xfId="2" applyNumberFormat="1" applyFont="1" applyFill="1" applyAlignment="1">
      <alignment horizontal="right" vertical="center"/>
    </xf>
    <xf numFmtId="185" fontId="3" fillId="0" borderId="21" xfId="2" applyNumberFormat="1" applyFont="1" applyFill="1" applyBorder="1" applyAlignment="1">
      <alignment horizontal="right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184" fontId="3" fillId="0" borderId="42" xfId="2" applyNumberFormat="1" applyFont="1" applyFill="1" applyBorder="1" applyAlignment="1">
      <alignment horizontal="right" vertical="center"/>
    </xf>
    <xf numFmtId="184" fontId="3" fillId="0" borderId="29" xfId="2" applyNumberFormat="1" applyFont="1" applyFill="1" applyBorder="1" applyAlignment="1">
      <alignment horizontal="right" vertical="center"/>
    </xf>
    <xf numFmtId="185" fontId="3" fillId="0" borderId="30" xfId="2" applyNumberFormat="1" applyFont="1" applyFill="1" applyBorder="1" applyAlignment="1">
      <alignment horizontal="right" vertical="center"/>
    </xf>
    <xf numFmtId="0" fontId="3" fillId="0" borderId="14" xfId="2" applyFont="1" applyFill="1" applyBorder="1" applyAlignment="1">
      <alignment horizontal="center" vertical="center"/>
    </xf>
    <xf numFmtId="184" fontId="3" fillId="0" borderId="11" xfId="2" applyNumberFormat="1" applyFont="1" applyFill="1" applyBorder="1" applyAlignment="1">
      <alignment horizontal="right" vertical="center"/>
    </xf>
    <xf numFmtId="184" fontId="3" fillId="0" borderId="12" xfId="2" applyNumberFormat="1" applyFont="1" applyFill="1" applyBorder="1" applyAlignment="1">
      <alignment horizontal="right" vertical="center"/>
    </xf>
    <xf numFmtId="185" fontId="3" fillId="0" borderId="13" xfId="2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 shrinkToFit="1"/>
    </xf>
    <xf numFmtId="184" fontId="3" fillId="0" borderId="16" xfId="2" applyNumberFormat="1" applyFont="1" applyFill="1" applyBorder="1" applyAlignment="1">
      <alignment horizontal="right" vertical="center"/>
    </xf>
    <xf numFmtId="184" fontId="3" fillId="0" borderId="17" xfId="2" applyNumberFormat="1" applyFont="1" applyFill="1" applyBorder="1" applyAlignment="1">
      <alignment horizontal="right" vertical="center"/>
    </xf>
    <xf numFmtId="185" fontId="3" fillId="0" borderId="18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184" fontId="12" fillId="0" borderId="20" xfId="2" applyNumberFormat="1" applyFont="1" applyFill="1" applyBorder="1" applyAlignment="1">
      <alignment horizontal="right" vertical="center"/>
    </xf>
    <xf numFmtId="0" fontId="3" fillId="0" borderId="5" xfId="2" applyFont="1" applyFill="1" applyBorder="1" applyAlignment="1">
      <alignment horizontal="center" vertical="center"/>
    </xf>
    <xf numFmtId="184" fontId="12" fillId="0" borderId="22" xfId="2" applyNumberFormat="1" applyFont="1" applyFill="1" applyBorder="1" applyAlignment="1">
      <alignment horizontal="right" vertical="center"/>
    </xf>
    <xf numFmtId="184" fontId="12" fillId="0" borderId="23" xfId="1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textRotation="255"/>
    </xf>
    <xf numFmtId="0" fontId="15" fillId="0" borderId="19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textRotation="255"/>
    </xf>
    <xf numFmtId="0" fontId="15" fillId="0" borderId="23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1" xfId="0" applyFont="1" applyBorder="1" applyAlignment="1">
      <alignment horizontal="distributed" vertical="center"/>
    </xf>
    <xf numFmtId="0" fontId="15" fillId="0" borderId="19" xfId="0" applyFont="1" applyBorder="1" applyAlignment="1">
      <alignment horizontal="distributed" vertical="center"/>
    </xf>
    <xf numFmtId="0" fontId="15" fillId="0" borderId="20" xfId="0" applyFont="1" applyBorder="1" applyAlignment="1">
      <alignment horizontal="center" vertical="center"/>
    </xf>
    <xf numFmtId="0" fontId="15" fillId="0" borderId="55" xfId="0" applyFont="1" applyBorder="1" applyAlignment="1">
      <alignment horizontal="distributed" vertical="center"/>
    </xf>
    <xf numFmtId="0" fontId="15" fillId="0" borderId="6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38" fontId="15" fillId="0" borderId="23" xfId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2" fillId="0" borderId="23" xfId="0" applyFont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41" fontId="15" fillId="0" borderId="62" xfId="1" applyNumberFormat="1" applyFont="1" applyFill="1" applyBorder="1" applyAlignment="1">
      <alignment vertical="center"/>
    </xf>
    <xf numFmtId="38" fontId="15" fillId="0" borderId="62" xfId="1" applyFont="1" applyFill="1" applyBorder="1" applyAlignment="1">
      <alignment vertical="center"/>
    </xf>
    <xf numFmtId="38" fontId="15" fillId="0" borderId="63" xfId="1" applyFont="1" applyFill="1" applyBorder="1" applyAlignment="1">
      <alignment vertical="center"/>
    </xf>
    <xf numFmtId="38" fontId="15" fillId="0" borderId="62" xfId="1" applyFont="1" applyFill="1" applyBorder="1" applyAlignment="1">
      <alignment horizontal="right" vertical="center"/>
    </xf>
    <xf numFmtId="38" fontId="14" fillId="0" borderId="6" xfId="1" applyFont="1" applyFill="1" applyBorder="1" applyAlignment="1">
      <alignment horizontal="centerContinuous" vertical="center"/>
    </xf>
    <xf numFmtId="182" fontId="14" fillId="0" borderId="21" xfId="1" applyNumberFormat="1" applyFont="1" applyFill="1" applyBorder="1" applyAlignment="1">
      <alignment vertical="center"/>
    </xf>
    <xf numFmtId="182" fontId="14" fillId="0" borderId="24" xfId="1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86" fontId="12" fillId="0" borderId="20" xfId="1" applyNumberFormat="1" applyFont="1" applyFill="1" applyBorder="1" applyAlignment="1">
      <alignment horizontal="center" vertical="center"/>
    </xf>
    <xf numFmtId="186" fontId="12" fillId="0" borderId="0" xfId="1" applyNumberFormat="1" applyFont="1" applyFill="1" applyBorder="1" applyAlignment="1">
      <alignment horizontal="center" vertical="center"/>
    </xf>
    <xf numFmtId="186" fontId="12" fillId="0" borderId="21" xfId="1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86" fontId="12" fillId="0" borderId="0" xfId="0" applyNumberFormat="1" applyFont="1" applyFill="1" applyAlignment="1">
      <alignment vertical="center"/>
    </xf>
    <xf numFmtId="186" fontId="12" fillId="0" borderId="22" xfId="1" applyNumberFormat="1" applyFont="1" applyFill="1" applyBorder="1" applyAlignment="1">
      <alignment horizontal="center" vertical="center"/>
    </xf>
    <xf numFmtId="186" fontId="12" fillId="0" borderId="23" xfId="1" applyNumberFormat="1" applyFont="1" applyFill="1" applyBorder="1" applyAlignment="1">
      <alignment horizontal="center" vertical="center"/>
    </xf>
    <xf numFmtId="186" fontId="12" fillId="0" borderId="24" xfId="1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Continuous" vertical="center"/>
    </xf>
    <xf numFmtId="0" fontId="12" fillId="0" borderId="2" xfId="0" applyFont="1" applyFill="1" applyBorder="1" applyAlignment="1">
      <alignment horizontal="centerContinuous" vertical="center"/>
    </xf>
    <xf numFmtId="0" fontId="12" fillId="0" borderId="3" xfId="0" applyFont="1" applyFill="1" applyBorder="1" applyAlignment="1">
      <alignment horizontal="centerContinuous" vertical="center"/>
    </xf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/>
    </xf>
    <xf numFmtId="38" fontId="12" fillId="0" borderId="6" xfId="1" applyFont="1" applyFill="1" applyBorder="1" applyAlignment="1">
      <alignment horizontal="center" vertical="center"/>
    </xf>
    <xf numFmtId="38" fontId="12" fillId="0" borderId="6" xfId="1" applyFont="1" applyFill="1" applyBorder="1" applyAlignment="1">
      <alignment horizontal="center" vertical="center" wrapText="1"/>
    </xf>
    <xf numFmtId="186" fontId="12" fillId="0" borderId="7" xfId="1" applyNumberFormat="1" applyFont="1" applyFill="1" applyBorder="1" applyAlignment="1">
      <alignment horizontal="center" vertical="center"/>
    </xf>
    <xf numFmtId="186" fontId="12" fillId="0" borderId="8" xfId="1" applyNumberFormat="1" applyFont="1" applyFill="1" applyBorder="1" applyAlignment="1">
      <alignment horizontal="center" vertical="center"/>
    </xf>
    <xf numFmtId="186" fontId="12" fillId="0" borderId="9" xfId="1" applyNumberFormat="1" applyFont="1" applyFill="1" applyBorder="1" applyAlignment="1">
      <alignment horizontal="center" vertical="center"/>
    </xf>
    <xf numFmtId="182" fontId="14" fillId="0" borderId="9" xfId="1" applyNumberFormat="1" applyFont="1" applyFill="1" applyBorder="1" applyAlignment="1">
      <alignment vertical="center"/>
    </xf>
    <xf numFmtId="38" fontId="25" fillId="0" borderId="8" xfId="0" applyNumberFormat="1" applyFont="1" applyBorder="1" applyAlignment="1">
      <alignment vertical="center"/>
    </xf>
    <xf numFmtId="38" fontId="25" fillId="0" borderId="0" xfId="0" applyNumberFormat="1" applyFont="1" applyBorder="1" applyAlignment="1">
      <alignment vertical="center"/>
    </xf>
    <xf numFmtId="38" fontId="25" fillId="0" borderId="56" xfId="0" applyNumberFormat="1" applyFont="1" applyBorder="1" applyAlignment="1">
      <alignment vertical="center"/>
    </xf>
    <xf numFmtId="38" fontId="25" fillId="0" borderId="62" xfId="0" applyNumberFormat="1" applyFont="1" applyBorder="1" applyAlignment="1">
      <alignment vertical="center"/>
    </xf>
    <xf numFmtId="0" fontId="24" fillId="0" borderId="0" xfId="0" applyFont="1" applyFill="1" applyAlignment="1">
      <alignment vertical="center"/>
    </xf>
    <xf numFmtId="38" fontId="25" fillId="0" borderId="8" xfId="0" applyNumberFormat="1" applyFont="1" applyFill="1" applyBorder="1" applyAlignment="1">
      <alignment vertical="center"/>
    </xf>
    <xf numFmtId="38" fontId="25" fillId="0" borderId="9" xfId="0" applyNumberFormat="1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1" xfId="3" applyFont="1" applyFill="1" applyBorder="1" applyAlignment="1">
      <alignment horizontal="center" vertical="center"/>
    </xf>
    <xf numFmtId="38" fontId="25" fillId="0" borderId="0" xfId="0" applyNumberFormat="1" applyFont="1" applyFill="1" applyBorder="1" applyAlignment="1">
      <alignment vertical="center"/>
    </xf>
    <xf numFmtId="38" fontId="25" fillId="0" borderId="21" xfId="0" applyNumberFormat="1" applyFont="1" applyFill="1" applyBorder="1" applyAlignment="1">
      <alignment vertical="center"/>
    </xf>
    <xf numFmtId="0" fontId="25" fillId="0" borderId="19" xfId="3" applyFont="1" applyFill="1" applyBorder="1" applyAlignment="1">
      <alignment horizontal="center" vertical="center"/>
    </xf>
    <xf numFmtId="38" fontId="25" fillId="0" borderId="56" xfId="0" applyNumberFormat="1" applyFont="1" applyFill="1" applyBorder="1" applyAlignment="1">
      <alignment vertical="center"/>
    </xf>
    <xf numFmtId="38" fontId="25" fillId="0" borderId="57" xfId="0" applyNumberFormat="1" applyFont="1" applyFill="1" applyBorder="1" applyAlignment="1">
      <alignment vertical="center"/>
    </xf>
    <xf numFmtId="0" fontId="25" fillId="0" borderId="55" xfId="3" applyFont="1" applyFill="1" applyBorder="1" applyAlignment="1">
      <alignment horizontal="center" vertical="center"/>
    </xf>
    <xf numFmtId="38" fontId="25" fillId="0" borderId="62" xfId="0" applyNumberFormat="1" applyFont="1" applyFill="1" applyBorder="1" applyAlignment="1">
      <alignment vertical="center"/>
    </xf>
    <xf numFmtId="38" fontId="25" fillId="0" borderId="63" xfId="0" applyNumberFormat="1" applyFont="1" applyFill="1" applyBorder="1" applyAlignment="1">
      <alignment vertical="center"/>
    </xf>
    <xf numFmtId="0" fontId="25" fillId="0" borderId="59" xfId="3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0" fontId="25" fillId="0" borderId="36" xfId="3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38" fontId="28" fillId="0" borderId="19" xfId="1" applyFont="1" applyFill="1" applyBorder="1" applyAlignment="1">
      <alignment horizontal="right" vertical="center"/>
    </xf>
    <xf numFmtId="38" fontId="29" fillId="0" borderId="19" xfId="1" applyFont="1" applyFill="1" applyBorder="1" applyAlignment="1">
      <alignment horizontal="right" vertical="center"/>
    </xf>
    <xf numFmtId="38" fontId="29" fillId="0" borderId="5" xfId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38" fontId="29" fillId="0" borderId="19" xfId="1" applyFont="1" applyFill="1" applyBorder="1"/>
    <xf numFmtId="38" fontId="29" fillId="0" borderId="20" xfId="1" applyFont="1" applyFill="1" applyBorder="1"/>
    <xf numFmtId="38" fontId="29" fillId="0" borderId="55" xfId="1" applyFont="1" applyFill="1" applyBorder="1"/>
    <xf numFmtId="38" fontId="29" fillId="0" borderId="61" xfId="1" applyFont="1" applyFill="1" applyBorder="1"/>
    <xf numFmtId="38" fontId="29" fillId="0" borderId="5" xfId="1" applyFont="1" applyFill="1" applyBorder="1"/>
    <xf numFmtId="38" fontId="30" fillId="0" borderId="0" xfId="1" applyFont="1" applyAlignment="1">
      <alignment horizontal="centerContinuous" vertical="center"/>
    </xf>
    <xf numFmtId="0" fontId="30" fillId="0" borderId="0" xfId="2" applyFont="1" applyFill="1" applyAlignment="1">
      <alignment horizontal="centerContinuous" vertical="center"/>
    </xf>
    <xf numFmtId="0" fontId="31" fillId="0" borderId="0" xfId="2" applyFont="1" applyFill="1" applyAlignment="1">
      <alignment horizontal="centerContinuous" vertical="center"/>
    </xf>
    <xf numFmtId="0" fontId="12" fillId="0" borderId="0" xfId="2" applyFont="1" applyFill="1" applyAlignment="1">
      <alignment horizontal="centerContinuous" vertical="center"/>
    </xf>
    <xf numFmtId="0" fontId="12" fillId="0" borderId="1" xfId="2" applyFont="1" applyFill="1" applyBorder="1" applyAlignment="1">
      <alignment horizontal="right" vertical="center"/>
    </xf>
    <xf numFmtId="0" fontId="12" fillId="0" borderId="3" xfId="2" applyFont="1" applyFill="1" applyBorder="1" applyAlignment="1">
      <alignment horizontal="centerContinuous" vertical="center"/>
    </xf>
    <xf numFmtId="0" fontId="12" fillId="0" borderId="4" xfId="2" applyFont="1" applyFill="1" applyBorder="1" applyAlignment="1">
      <alignment horizontal="centerContinuous" vertical="center"/>
    </xf>
    <xf numFmtId="0" fontId="12" fillId="0" borderId="5" xfId="2" applyFont="1" applyFill="1" applyBorder="1" applyAlignment="1">
      <alignment vertical="center"/>
    </xf>
    <xf numFmtId="0" fontId="12" fillId="0" borderId="4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shrinkToFit="1"/>
    </xf>
    <xf numFmtId="0" fontId="12" fillId="0" borderId="77" xfId="2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2" fillId="0" borderId="19" xfId="2" applyFont="1" applyFill="1" applyBorder="1" applyAlignment="1">
      <alignment horizontal="center" vertical="center" shrinkToFit="1"/>
    </xf>
    <xf numFmtId="0" fontId="12" fillId="0" borderId="78" xfId="2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0" fontId="12" fillId="0" borderId="59" xfId="2" applyFont="1" applyFill="1" applyBorder="1" applyAlignment="1">
      <alignment horizontal="center" vertical="center" shrinkToFit="1"/>
    </xf>
    <xf numFmtId="0" fontId="12" fillId="0" borderId="79" xfId="2" applyFont="1" applyFill="1" applyBorder="1" applyAlignment="1">
      <alignment horizontal="center" vertical="center"/>
    </xf>
    <xf numFmtId="0" fontId="12" fillId="0" borderId="86" xfId="2" applyFont="1" applyFill="1" applyBorder="1" applyAlignment="1">
      <alignment horizontal="center" vertical="center"/>
    </xf>
    <xf numFmtId="49" fontId="12" fillId="0" borderId="29" xfId="2" applyNumberFormat="1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/>
    </xf>
    <xf numFmtId="0" fontId="12" fillId="0" borderId="81" xfId="2" applyFont="1" applyFill="1" applyBorder="1" applyAlignment="1">
      <alignment horizontal="center" vertical="center"/>
    </xf>
    <xf numFmtId="0" fontId="12" fillId="0" borderId="87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49" fontId="12" fillId="0" borderId="12" xfId="2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shrinkToFit="1"/>
    </xf>
    <xf numFmtId="0" fontId="12" fillId="0" borderId="82" xfId="2" applyFont="1" applyFill="1" applyBorder="1" applyAlignment="1">
      <alignment horizontal="center" vertical="center"/>
    </xf>
    <xf numFmtId="0" fontId="12" fillId="0" borderId="83" xfId="2" applyFont="1" applyFill="1" applyBorder="1" applyAlignment="1">
      <alignment horizontal="center" vertical="center"/>
    </xf>
    <xf numFmtId="0" fontId="12" fillId="0" borderId="17" xfId="2" applyFont="1" applyFill="1" applyBorder="1" applyAlignment="1">
      <alignment horizontal="center" vertical="center"/>
    </xf>
    <xf numFmtId="0" fontId="12" fillId="0" borderId="18" xfId="2" applyFont="1" applyFill="1" applyBorder="1" applyAlignment="1">
      <alignment horizontal="center" vertical="center"/>
    </xf>
    <xf numFmtId="0" fontId="12" fillId="0" borderId="19" xfId="2" applyFont="1" applyFill="1" applyBorder="1" applyAlignment="1">
      <alignment horizontal="center" vertical="center"/>
    </xf>
    <xf numFmtId="0" fontId="12" fillId="0" borderId="84" xfId="2" applyFont="1" applyFill="1" applyBorder="1" applyAlignment="1">
      <alignment horizontal="center" vertical="center"/>
    </xf>
    <xf numFmtId="49" fontId="12" fillId="0" borderId="0" xfId="2" applyNumberFormat="1" applyFont="1" applyFill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/>
    </xf>
    <xf numFmtId="0" fontId="12" fillId="0" borderId="85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2" fillId="0" borderId="76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187" fontId="12" fillId="0" borderId="77" xfId="2" applyNumberFormat="1" applyFont="1" applyBorder="1" applyAlignment="1">
      <alignment horizontal="center" vertical="center"/>
    </xf>
    <xf numFmtId="187" fontId="12" fillId="0" borderId="8" xfId="2" applyNumberFormat="1" applyFont="1" applyBorder="1" applyAlignment="1">
      <alignment horizontal="center" vertical="center"/>
    </xf>
    <xf numFmtId="41" fontId="12" fillId="0" borderId="9" xfId="2" applyNumberFormat="1" applyFont="1" applyBorder="1" applyAlignment="1">
      <alignment horizontal="center" vertical="center"/>
    </xf>
    <xf numFmtId="49" fontId="12" fillId="0" borderId="8" xfId="2" applyNumberFormat="1" applyFont="1" applyBorder="1" applyAlignment="1">
      <alignment horizontal="center" vertical="center"/>
    </xf>
    <xf numFmtId="187" fontId="12" fillId="0" borderId="78" xfId="2" applyNumberFormat="1" applyFont="1" applyBorder="1" applyAlignment="1">
      <alignment horizontal="center" vertical="center"/>
    </xf>
    <xf numFmtId="187" fontId="12" fillId="0" borderId="0" xfId="2" applyNumberFormat="1" applyFont="1" applyAlignment="1">
      <alignment horizontal="center" vertical="center"/>
    </xf>
    <xf numFmtId="41" fontId="12" fillId="0" borderId="0" xfId="2" applyNumberFormat="1" applyFont="1" applyAlignment="1">
      <alignment horizontal="center" vertical="center"/>
    </xf>
    <xf numFmtId="41" fontId="12" fillId="0" borderId="21" xfId="2" applyNumberFormat="1" applyFont="1" applyBorder="1" applyAlignment="1">
      <alignment horizontal="center" vertical="center"/>
    </xf>
    <xf numFmtId="187" fontId="12" fillId="0" borderId="79" xfId="2" applyNumberFormat="1" applyFont="1" applyBorder="1" applyAlignment="1">
      <alignment horizontal="center" vertical="center"/>
    </xf>
    <xf numFmtId="187" fontId="12" fillId="0" borderId="66" xfId="2" applyNumberFormat="1" applyFont="1" applyBorder="1" applyAlignment="1">
      <alignment horizontal="center" vertical="center"/>
    </xf>
    <xf numFmtId="187" fontId="12" fillId="0" borderId="29" xfId="2" applyNumberFormat="1" applyFont="1" applyBorder="1" applyAlignment="1">
      <alignment horizontal="center" vertical="center"/>
    </xf>
    <xf numFmtId="41" fontId="12" fillId="0" borderId="80" xfId="2" applyNumberFormat="1" applyFont="1" applyBorder="1" applyAlignment="1">
      <alignment horizontal="center" vertical="center"/>
    </xf>
    <xf numFmtId="49" fontId="12" fillId="0" borderId="79" xfId="2" applyNumberFormat="1" applyFont="1" applyBorder="1" applyAlignment="1">
      <alignment horizontal="center" vertical="center"/>
    </xf>
    <xf numFmtId="187" fontId="12" fillId="0" borderId="81" xfId="2" applyNumberFormat="1" applyFont="1" applyBorder="1" applyAlignment="1">
      <alignment horizontal="center" vertical="center"/>
    </xf>
    <xf numFmtId="187" fontId="12" fillId="0" borderId="65" xfId="2" applyNumberFormat="1" applyFont="1" applyBorder="1" applyAlignment="1">
      <alignment horizontal="center" vertical="center"/>
    </xf>
    <xf numFmtId="187" fontId="12" fillId="0" borderId="12" xfId="2" applyNumberFormat="1" applyFont="1" applyBorder="1" applyAlignment="1">
      <alignment horizontal="center" vertical="center"/>
    </xf>
    <xf numFmtId="41" fontId="12" fillId="0" borderId="12" xfId="2" applyNumberFormat="1" applyFont="1" applyBorder="1" applyAlignment="1">
      <alignment horizontal="center" vertical="center"/>
    </xf>
    <xf numFmtId="41" fontId="12" fillId="0" borderId="50" xfId="2" applyNumberFormat="1" applyFont="1" applyBorder="1" applyAlignment="1">
      <alignment horizontal="center" vertical="center"/>
    </xf>
    <xf numFmtId="187" fontId="12" fillId="0" borderId="31" xfId="2" applyNumberFormat="1" applyFont="1" applyBorder="1" applyAlignment="1">
      <alignment horizontal="center" vertical="center"/>
    </xf>
    <xf numFmtId="41" fontId="12" fillId="0" borderId="51" xfId="2" applyNumberFormat="1" applyFont="1" applyBorder="1" applyAlignment="1">
      <alignment horizontal="center" vertical="center"/>
    </xf>
    <xf numFmtId="41" fontId="12" fillId="0" borderId="13" xfId="2" applyNumberFormat="1" applyFont="1" applyBorder="1" applyAlignment="1">
      <alignment horizontal="center" vertical="center"/>
    </xf>
    <xf numFmtId="187" fontId="12" fillId="0" borderId="82" xfId="2" applyNumberFormat="1" applyFont="1" applyBorder="1" applyAlignment="1">
      <alignment horizontal="center" vertical="center"/>
    </xf>
    <xf numFmtId="187" fontId="12" fillId="0" borderId="83" xfId="2" applyNumberFormat="1" applyFont="1" applyBorder="1" applyAlignment="1">
      <alignment horizontal="center" vertical="center"/>
    </xf>
    <xf numFmtId="187" fontId="12" fillId="0" borderId="17" xfId="2" applyNumberFormat="1" applyFont="1" applyBorder="1" applyAlignment="1">
      <alignment horizontal="center" vertical="center"/>
    </xf>
    <xf numFmtId="41" fontId="12" fillId="0" borderId="17" xfId="2" applyNumberFormat="1" applyFont="1" applyBorder="1" applyAlignment="1">
      <alignment horizontal="center" vertical="center"/>
    </xf>
    <xf numFmtId="187" fontId="12" fillId="0" borderId="18" xfId="2" applyNumberFormat="1" applyFont="1" applyBorder="1" applyAlignment="1">
      <alignment horizontal="center" vertical="center"/>
    </xf>
    <xf numFmtId="0" fontId="12" fillId="0" borderId="82" xfId="2" applyFont="1" applyBorder="1" applyAlignment="1">
      <alignment horizontal="center" vertical="center"/>
    </xf>
    <xf numFmtId="41" fontId="12" fillId="0" borderId="18" xfId="2" applyNumberFormat="1" applyFont="1" applyBorder="1" applyAlignment="1">
      <alignment horizontal="center" vertical="center"/>
    </xf>
    <xf numFmtId="187" fontId="12" fillId="0" borderId="84" xfId="2" applyNumberFormat="1" applyFont="1" applyBorder="1" applyAlignment="1">
      <alignment horizontal="center" vertical="center"/>
    </xf>
    <xf numFmtId="0" fontId="12" fillId="0" borderId="78" xfId="2" applyFont="1" applyBorder="1" applyAlignment="1">
      <alignment horizontal="center" vertical="center"/>
    </xf>
    <xf numFmtId="187" fontId="12" fillId="0" borderId="21" xfId="2" applyNumberFormat="1" applyFont="1" applyBorder="1" applyAlignment="1">
      <alignment horizontal="center" vertical="center"/>
    </xf>
    <xf numFmtId="41" fontId="12" fillId="0" borderId="24" xfId="2" applyNumberFormat="1" applyFont="1" applyBorder="1" applyAlignment="1">
      <alignment horizontal="center" vertical="center"/>
    </xf>
    <xf numFmtId="187" fontId="12" fillId="0" borderId="84" xfId="2" applyNumberFormat="1" applyFont="1" applyFill="1" applyBorder="1" applyAlignment="1">
      <alignment horizontal="center" vertical="center"/>
    </xf>
    <xf numFmtId="187" fontId="12" fillId="0" borderId="0" xfId="2" applyNumberFormat="1" applyFont="1" applyFill="1" applyBorder="1" applyAlignment="1">
      <alignment horizontal="center" vertical="center"/>
    </xf>
    <xf numFmtId="187" fontId="12" fillId="0" borderId="92" xfId="2" applyNumberFormat="1" applyFont="1" applyFill="1" applyBorder="1" applyAlignment="1">
      <alignment horizontal="center" vertical="center"/>
    </xf>
    <xf numFmtId="187" fontId="12" fillId="0" borderId="93" xfId="2" applyNumberFormat="1" applyFont="1" applyFill="1" applyBorder="1" applyAlignment="1">
      <alignment horizontal="center" vertical="center"/>
    </xf>
    <xf numFmtId="187" fontId="12" fillId="0" borderId="23" xfId="2" applyNumberFormat="1" applyFont="1" applyFill="1" applyBorder="1" applyAlignment="1">
      <alignment horizontal="center" vertical="center"/>
    </xf>
    <xf numFmtId="187" fontId="12" fillId="0" borderId="94" xfId="2" applyNumberFormat="1" applyFont="1" applyFill="1" applyBorder="1" applyAlignment="1">
      <alignment horizontal="center" vertical="center"/>
    </xf>
    <xf numFmtId="0" fontId="12" fillId="0" borderId="95" xfId="2" applyFont="1" applyFill="1" applyBorder="1" applyAlignment="1">
      <alignment horizontal="center" vertical="center"/>
    </xf>
    <xf numFmtId="0" fontId="12" fillId="0" borderId="96" xfId="2" applyFont="1" applyFill="1" applyBorder="1" applyAlignment="1">
      <alignment horizontal="center" vertical="center"/>
    </xf>
    <xf numFmtId="187" fontId="12" fillId="0" borderId="0" xfId="2" applyNumberFormat="1" applyFont="1" applyBorder="1" applyAlignment="1">
      <alignment horizontal="center" vertical="center"/>
    </xf>
    <xf numFmtId="187" fontId="12" fillId="0" borderId="78" xfId="2" applyNumberFormat="1" applyFont="1" applyFill="1" applyBorder="1" applyAlignment="1">
      <alignment horizontal="center" vertical="center"/>
    </xf>
    <xf numFmtId="187" fontId="12" fillId="0" borderId="85" xfId="2" applyNumberFormat="1" applyFont="1" applyFill="1" applyBorder="1" applyAlignment="1">
      <alignment horizontal="center" vertical="center"/>
    </xf>
    <xf numFmtId="38" fontId="12" fillId="0" borderId="20" xfId="1" applyFont="1" applyFill="1" applyBorder="1" applyAlignment="1">
      <alignment horizontal="right" vertical="center" indent="2"/>
    </xf>
    <xf numFmtId="38" fontId="12" fillId="0" borderId="0" xfId="1" applyFont="1" applyFill="1" applyBorder="1" applyAlignment="1">
      <alignment horizontal="right" vertical="center" indent="2"/>
    </xf>
    <xf numFmtId="38" fontId="12" fillId="0" borderId="21" xfId="1" applyFont="1" applyFill="1" applyBorder="1" applyAlignment="1">
      <alignment horizontal="right" vertical="center" indent="2"/>
    </xf>
    <xf numFmtId="38" fontId="12" fillId="0" borderId="0" xfId="1" applyFont="1" applyFill="1" applyAlignment="1">
      <alignment vertical="center"/>
    </xf>
    <xf numFmtId="38" fontId="12" fillId="0" borderId="0" xfId="1" applyFont="1" applyFill="1" applyAlignment="1">
      <alignment horizontal="right" vertical="center"/>
    </xf>
    <xf numFmtId="38" fontId="38" fillId="0" borderId="6" xfId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right" vertical="center" indent="2"/>
    </xf>
    <xf numFmtId="38" fontId="12" fillId="0" borderId="22" xfId="1" applyFont="1" applyFill="1" applyBorder="1" applyAlignment="1">
      <alignment horizontal="right" vertical="center" indent="2"/>
    </xf>
    <xf numFmtId="38" fontId="12" fillId="0" borderId="23" xfId="1" applyFont="1" applyFill="1" applyBorder="1" applyAlignment="1">
      <alignment horizontal="right" vertical="center" indent="2"/>
    </xf>
    <xf numFmtId="38" fontId="12" fillId="0" borderId="24" xfId="1" applyFont="1" applyFill="1" applyBorder="1" applyAlignment="1">
      <alignment horizontal="right" vertical="center" indent="2"/>
    </xf>
    <xf numFmtId="0" fontId="25" fillId="0" borderId="0" xfId="0" applyFont="1" applyFill="1"/>
    <xf numFmtId="0" fontId="30" fillId="0" borderId="0" xfId="0" applyFont="1" applyFill="1" applyAlignment="1">
      <alignment horizontal="centerContinuous" vertical="center"/>
    </xf>
    <xf numFmtId="0" fontId="31" fillId="0" borderId="0" xfId="0" applyFont="1" applyFill="1" applyAlignment="1">
      <alignment horizontal="centerContinuous" vertical="center"/>
    </xf>
    <xf numFmtId="0" fontId="26" fillId="0" borderId="0" xfId="0" applyFont="1" applyFill="1"/>
    <xf numFmtId="0" fontId="12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9" xfId="0" applyFont="1" applyFill="1" applyBorder="1" applyAlignment="1">
      <alignment horizontal="justify" vertical="center" wrapText="1"/>
    </xf>
    <xf numFmtId="0" fontId="12" fillId="0" borderId="69" xfId="0" applyFont="1" applyFill="1" applyBorder="1" applyAlignment="1">
      <alignment horizontal="center" vertical="center" wrapText="1"/>
    </xf>
    <xf numFmtId="0" fontId="12" fillId="0" borderId="70" xfId="0" applyFont="1" applyFill="1" applyBorder="1" applyAlignment="1">
      <alignment horizontal="justify" vertical="center" wrapText="1"/>
    </xf>
    <xf numFmtId="0" fontId="12" fillId="0" borderId="70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right"/>
    </xf>
    <xf numFmtId="0" fontId="32" fillId="0" borderId="70" xfId="0" applyFont="1" applyFill="1" applyBorder="1" applyAlignment="1">
      <alignment horizontal="center" vertical="center" wrapText="1"/>
    </xf>
    <xf numFmtId="0" fontId="25" fillId="0" borderId="70" xfId="0" applyFont="1" applyFill="1" applyBorder="1" applyAlignment="1">
      <alignment vertical="center"/>
    </xf>
    <xf numFmtId="0" fontId="12" fillId="0" borderId="71" xfId="0" applyFont="1" applyFill="1" applyBorder="1" applyAlignment="1">
      <alignment horizontal="justify" vertical="center" wrapText="1"/>
    </xf>
    <xf numFmtId="0" fontId="12" fillId="0" borderId="7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justify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/>
    </xf>
    <xf numFmtId="0" fontId="12" fillId="0" borderId="19" xfId="0" applyFont="1" applyFill="1" applyBorder="1" applyAlignment="1">
      <alignment horizontal="justify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justify" vertical="center"/>
    </xf>
    <xf numFmtId="0" fontId="32" fillId="0" borderId="0" xfId="0" applyFont="1" applyFill="1" applyAlignment="1">
      <alignment horizontal="right" vertical="top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justify" vertical="center" wrapText="1"/>
    </xf>
    <xf numFmtId="0" fontId="12" fillId="0" borderId="21" xfId="0" applyFont="1" applyFill="1" applyBorder="1" applyAlignment="1">
      <alignment horizontal="justify" vertical="center" wrapText="1"/>
    </xf>
    <xf numFmtId="0" fontId="12" fillId="0" borderId="22" xfId="0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horizontal="justify" vertical="center" wrapText="1"/>
    </xf>
    <xf numFmtId="0" fontId="12" fillId="0" borderId="24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72" xfId="0" applyFont="1" applyFill="1" applyBorder="1" applyAlignment="1">
      <alignment horizontal="justify" vertical="center" wrapText="1"/>
    </xf>
    <xf numFmtId="0" fontId="12" fillId="0" borderId="21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vertical="center"/>
    </xf>
    <xf numFmtId="0" fontId="31" fillId="0" borderId="5" xfId="0" applyFont="1" applyFill="1" applyBorder="1" applyAlignment="1">
      <alignment horizontal="center" vertical="center"/>
    </xf>
    <xf numFmtId="0" fontId="12" fillId="0" borderId="97" xfId="0" applyFont="1" applyFill="1" applyBorder="1" applyAlignment="1">
      <alignment horizontal="justify" vertical="center" wrapText="1"/>
    </xf>
    <xf numFmtId="0" fontId="12" fillId="0" borderId="97" xfId="0" applyFont="1" applyFill="1" applyBorder="1" applyAlignment="1">
      <alignment horizontal="center" vertical="center" wrapText="1"/>
    </xf>
    <xf numFmtId="38" fontId="39" fillId="0" borderId="25" xfId="1" applyFont="1" applyFill="1" applyBorder="1" applyAlignment="1">
      <alignment vertical="center"/>
    </xf>
    <xf numFmtId="38" fontId="39" fillId="0" borderId="27" xfId="1" applyFont="1" applyFill="1" applyBorder="1" applyAlignment="1">
      <alignment vertical="center"/>
    </xf>
    <xf numFmtId="38" fontId="39" fillId="0" borderId="25" xfId="1" applyFont="1" applyFill="1" applyBorder="1" applyAlignment="1">
      <alignment horizontal="right" vertical="center"/>
    </xf>
    <xf numFmtId="38" fontId="39" fillId="0" borderId="27" xfId="1" applyFont="1" applyFill="1" applyBorder="1" applyAlignment="1">
      <alignment horizontal="right" vertical="center"/>
    </xf>
    <xf numFmtId="38" fontId="39" fillId="0" borderId="49" xfId="1" applyFont="1" applyFill="1" applyBorder="1" applyAlignment="1">
      <alignment vertical="center"/>
    </xf>
    <xf numFmtId="38" fontId="39" fillId="0" borderId="11" xfId="1" applyFont="1" applyFill="1" applyBorder="1" applyAlignment="1">
      <alignment horizontal="right" vertical="center"/>
    </xf>
    <xf numFmtId="38" fontId="39" fillId="0" borderId="13" xfId="1" applyFont="1" applyFill="1" applyBorder="1" applyAlignment="1">
      <alignment horizontal="right" vertical="center"/>
    </xf>
    <xf numFmtId="38" fontId="39" fillId="0" borderId="51" xfId="1" applyFont="1" applyFill="1" applyBorder="1" applyAlignment="1">
      <alignment horizontal="right" vertical="center"/>
    </xf>
    <xf numFmtId="38" fontId="39" fillId="0" borderId="11" xfId="1" applyFont="1" applyFill="1" applyBorder="1" applyAlignment="1">
      <alignment vertical="center"/>
    </xf>
    <xf numFmtId="38" fontId="39" fillId="0" borderId="13" xfId="1" applyFont="1" applyFill="1" applyBorder="1" applyAlignment="1">
      <alignment vertical="center"/>
    </xf>
    <xf numFmtId="38" fontId="39" fillId="0" borderId="51" xfId="1" applyFont="1" applyFill="1" applyBorder="1" applyAlignment="1">
      <alignment vertical="center"/>
    </xf>
    <xf numFmtId="38" fontId="39" fillId="0" borderId="16" xfId="1" applyFont="1" applyFill="1" applyBorder="1" applyAlignment="1">
      <alignment vertical="center"/>
    </xf>
    <xf numFmtId="38" fontId="39" fillId="0" borderId="17" xfId="1" applyFont="1" applyFill="1" applyBorder="1" applyAlignment="1">
      <alignment vertical="center"/>
    </xf>
    <xf numFmtId="38" fontId="39" fillId="0" borderId="17" xfId="1" applyFont="1" applyFill="1" applyBorder="1" applyAlignment="1">
      <alignment horizontal="right" vertical="center"/>
    </xf>
    <xf numFmtId="38" fontId="39" fillId="0" borderId="18" xfId="1" applyFont="1" applyFill="1" applyBorder="1" applyAlignment="1">
      <alignment vertical="center"/>
    </xf>
    <xf numFmtId="38" fontId="39" fillId="0" borderId="20" xfId="1" applyFont="1" applyFill="1" applyBorder="1" applyAlignment="1">
      <alignment vertical="center"/>
    </xf>
    <xf numFmtId="38" fontId="39" fillId="0" borderId="0" xfId="1" applyFont="1" applyFill="1" applyBorder="1" applyAlignment="1">
      <alignment vertical="center"/>
    </xf>
    <xf numFmtId="38" fontId="39" fillId="0" borderId="0" xfId="1" applyFont="1" applyFill="1" applyBorder="1" applyAlignment="1">
      <alignment horizontal="right" vertical="center"/>
    </xf>
    <xf numFmtId="38" fontId="39" fillId="0" borderId="21" xfId="1" applyFont="1" applyFill="1" applyBorder="1" applyAlignment="1">
      <alignment vertical="center"/>
    </xf>
    <xf numFmtId="0" fontId="39" fillId="0" borderId="88" xfId="2" applyFont="1" applyFill="1" applyBorder="1" applyAlignment="1">
      <alignment horizontal="center" vertical="center" wrapText="1"/>
    </xf>
    <xf numFmtId="0" fontId="39" fillId="0" borderId="68" xfId="2" applyFont="1" applyFill="1" applyBorder="1" applyAlignment="1">
      <alignment horizontal="center" vertical="center" wrapText="1"/>
    </xf>
    <xf numFmtId="0" fontId="39" fillId="0" borderId="67" xfId="2" applyFont="1" applyFill="1" applyBorder="1" applyAlignment="1">
      <alignment horizontal="center" vertical="center" wrapText="1"/>
    </xf>
    <xf numFmtId="38" fontId="39" fillId="0" borderId="0" xfId="1" applyFont="1" applyFill="1" applyBorder="1" applyAlignment="1">
      <alignment horizontal="center" vertical="center"/>
    </xf>
    <xf numFmtId="38" fontId="39" fillId="0" borderId="22" xfId="1" applyFont="1" applyFill="1" applyBorder="1" applyAlignment="1">
      <alignment vertical="center"/>
    </xf>
    <xf numFmtId="38" fontId="39" fillId="0" borderId="23" xfId="1" applyFont="1" applyFill="1" applyBorder="1" applyAlignment="1">
      <alignment vertical="center"/>
    </xf>
    <xf numFmtId="38" fontId="39" fillId="0" borderId="23" xfId="1" applyFont="1" applyFill="1" applyBorder="1" applyAlignment="1">
      <alignment horizontal="center" vertical="center"/>
    </xf>
    <xf numFmtId="38" fontId="39" fillId="0" borderId="24" xfId="1" applyFont="1" applyFill="1" applyBorder="1" applyAlignment="1">
      <alignment vertical="center"/>
    </xf>
    <xf numFmtId="185" fontId="12" fillId="0" borderId="21" xfId="1" applyNumberFormat="1" applyFont="1" applyFill="1" applyBorder="1" applyAlignment="1">
      <alignment horizontal="right" vertical="center"/>
    </xf>
    <xf numFmtId="185" fontId="12" fillId="0" borderId="24" xfId="1" applyNumberFormat="1" applyFont="1" applyFill="1" applyBorder="1" applyAlignment="1">
      <alignment horizontal="right" vertical="center"/>
    </xf>
    <xf numFmtId="0" fontId="12" fillId="0" borderId="99" xfId="0" applyFont="1" applyFill="1" applyBorder="1" applyAlignment="1">
      <alignment horizontal="justify" vertical="center" wrapText="1"/>
    </xf>
    <xf numFmtId="0" fontId="12" fillId="0" borderId="100" xfId="0" applyFont="1" applyFill="1" applyBorder="1" applyAlignment="1">
      <alignment horizontal="justify" vertical="center" wrapText="1"/>
    </xf>
    <xf numFmtId="0" fontId="12" fillId="0" borderId="101" xfId="0" applyFont="1" applyFill="1" applyBorder="1" applyAlignment="1">
      <alignment horizontal="justify" vertical="center" wrapText="1"/>
    </xf>
    <xf numFmtId="0" fontId="12" fillId="0" borderId="102" xfId="0" applyFont="1" applyFill="1" applyBorder="1" applyAlignment="1">
      <alignment horizontal="justify" vertical="center" wrapText="1"/>
    </xf>
    <xf numFmtId="38" fontId="3" fillId="0" borderId="9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 shrinkToFit="1"/>
    </xf>
    <xf numFmtId="38" fontId="3" fillId="0" borderId="5" xfId="1" applyFont="1" applyFill="1" applyBorder="1" applyAlignment="1">
      <alignment horizontal="center" vertical="center" shrinkToFit="1"/>
    </xf>
    <xf numFmtId="38" fontId="3" fillId="0" borderId="1" xfId="1" applyFont="1" applyFill="1" applyBorder="1" applyAlignment="1">
      <alignment horizontal="center" vertical="center"/>
    </xf>
    <xf numFmtId="38" fontId="6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38" fontId="3" fillId="0" borderId="7" xfId="1" applyFont="1" applyFill="1" applyBorder="1" applyAlignment="1">
      <alignment horizontal="center" vertical="center" shrinkToFit="1"/>
    </xf>
    <xf numFmtId="38" fontId="3" fillId="0" borderId="20" xfId="1" applyFont="1" applyFill="1" applyBorder="1" applyAlignment="1">
      <alignment horizontal="center" vertical="center" shrinkToFit="1"/>
    </xf>
    <xf numFmtId="38" fontId="3" fillId="0" borderId="7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 shrinkToFit="1"/>
    </xf>
    <xf numFmtId="38" fontId="3" fillId="0" borderId="23" xfId="1" applyFont="1" applyFill="1" applyBorder="1" applyAlignment="1">
      <alignment horizontal="center" vertical="center" shrinkToFit="1"/>
    </xf>
    <xf numFmtId="38" fontId="3" fillId="0" borderId="14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 wrapText="1"/>
    </xf>
    <xf numFmtId="38" fontId="3" fillId="0" borderId="5" xfId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2" fillId="0" borderId="2" xfId="1" applyFont="1" applyBorder="1" applyAlignment="1">
      <alignment horizontal="center" vertical="center" wrapText="1"/>
    </xf>
    <xf numFmtId="38" fontId="12" fillId="0" borderId="4" xfId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 wrapText="1"/>
    </xf>
    <xf numFmtId="58" fontId="14" fillId="0" borderId="0" xfId="0" applyNumberFormat="1" applyFont="1" applyAlignment="1">
      <alignment horizontal="right" vertical="center"/>
    </xf>
    <xf numFmtId="0" fontId="15" fillId="0" borderId="1" xfId="0" applyFont="1" applyBorder="1" applyAlignment="1">
      <alignment horizontal="center" vertical="center" textRotation="255"/>
    </xf>
    <xf numFmtId="0" fontId="15" fillId="0" borderId="19" xfId="0" applyFont="1" applyBorder="1" applyAlignment="1">
      <alignment horizontal="center" vertical="center" textRotation="255"/>
    </xf>
    <xf numFmtId="0" fontId="15" fillId="0" borderId="5" xfId="0" applyFont="1" applyBorder="1" applyAlignment="1">
      <alignment horizontal="center" vertical="center" textRotation="255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textRotation="255"/>
    </xf>
    <xf numFmtId="0" fontId="15" fillId="0" borderId="20" xfId="0" applyFont="1" applyBorder="1" applyAlignment="1">
      <alignment horizontal="center" vertical="center" textRotation="255"/>
    </xf>
    <xf numFmtId="0" fontId="15" fillId="0" borderId="22" xfId="0" applyFont="1" applyBorder="1" applyAlignment="1">
      <alignment horizontal="center" vertical="center" textRotation="255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textRotation="255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textRotation="255"/>
    </xf>
    <xf numFmtId="0" fontId="15" fillId="0" borderId="1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255" wrapText="1"/>
    </xf>
    <xf numFmtId="0" fontId="15" fillId="0" borderId="7" xfId="0" applyFont="1" applyBorder="1" applyAlignment="1">
      <alignment horizontal="center" vertical="center" textRotation="255" wrapText="1"/>
    </xf>
    <xf numFmtId="0" fontId="15" fillId="0" borderId="2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5" fillId="0" borderId="56" xfId="0" applyFont="1" applyBorder="1" applyAlignment="1">
      <alignment vertical="center"/>
    </xf>
    <xf numFmtId="0" fontId="15" fillId="0" borderId="1" xfId="0" applyFont="1" applyBorder="1" applyAlignment="1">
      <alignment horizontal="center" vertical="distributed" textRotation="255"/>
    </xf>
    <xf numFmtId="0" fontId="15" fillId="0" borderId="5" xfId="0" applyFont="1" applyBorder="1" applyAlignment="1">
      <alignment horizontal="center" vertical="distributed" textRotation="255"/>
    </xf>
    <xf numFmtId="0" fontId="15" fillId="0" borderId="1" xfId="0" applyFont="1" applyBorder="1" applyAlignment="1">
      <alignment horizontal="center" vertical="center" textRotation="255" shrinkToFit="1"/>
    </xf>
    <xf numFmtId="0" fontId="15" fillId="0" borderId="5" xfId="0" applyFont="1" applyBorder="1" applyAlignment="1">
      <alignment horizontal="center" vertical="center" textRotation="255" shrinkToFit="1"/>
    </xf>
    <xf numFmtId="0" fontId="15" fillId="0" borderId="6" xfId="0" applyFont="1" applyBorder="1" applyAlignment="1">
      <alignment horizontal="center" vertical="distributed" textRotation="255"/>
    </xf>
    <xf numFmtId="38" fontId="6" fillId="0" borderId="0" xfId="1" applyFont="1" applyAlignment="1">
      <alignment horizontal="center" vertical="center"/>
    </xf>
    <xf numFmtId="38" fontId="14" fillId="0" borderId="23" xfId="1" applyFont="1" applyBorder="1" applyAlignment="1">
      <alignment horizontal="right" vertical="center"/>
    </xf>
    <xf numFmtId="38" fontId="14" fillId="0" borderId="2" xfId="1" applyFont="1" applyFill="1" applyBorder="1" applyAlignment="1">
      <alignment horizontal="center" vertical="center"/>
    </xf>
    <xf numFmtId="38" fontId="14" fillId="0" borderId="4" xfId="1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center" vertical="center"/>
    </xf>
    <xf numFmtId="38" fontId="14" fillId="0" borderId="5" xfId="1" applyFont="1" applyFill="1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2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80" fontId="25" fillId="0" borderId="23" xfId="0" applyNumberFormat="1" applyFont="1" applyFill="1" applyBorder="1" applyAlignment="1">
      <alignment horizontal="center" vertical="center"/>
    </xf>
    <xf numFmtId="180" fontId="25" fillId="0" borderId="24" xfId="0" applyNumberFormat="1" applyFont="1" applyFill="1" applyBorder="1" applyAlignment="1">
      <alignment horizontal="center" vertical="center"/>
    </xf>
    <xf numFmtId="38" fontId="25" fillId="0" borderId="91" xfId="0" applyNumberFormat="1" applyFont="1" applyFill="1" applyBorder="1" applyAlignment="1">
      <alignment horizontal="center" vertical="center"/>
    </xf>
    <xf numFmtId="0" fontId="26" fillId="0" borderId="91" xfId="0" applyFont="1" applyFill="1" applyBorder="1" applyAlignment="1">
      <alignment horizontal="center" vertical="center"/>
    </xf>
    <xf numFmtId="0" fontId="26" fillId="0" borderId="98" xfId="0" applyFont="1" applyFill="1" applyBorder="1" applyAlignment="1">
      <alignment horizontal="center" vertical="center"/>
    </xf>
    <xf numFmtId="180" fontId="25" fillId="0" borderId="22" xfId="0" applyNumberFormat="1" applyFont="1" applyFill="1" applyBorder="1" applyAlignment="1">
      <alignment horizontal="center" vertical="center"/>
    </xf>
    <xf numFmtId="0" fontId="25" fillId="0" borderId="56" xfId="0" applyFont="1" applyFill="1" applyBorder="1" applyAlignment="1">
      <alignment horizontal="center" vertical="center"/>
    </xf>
    <xf numFmtId="0" fontId="25" fillId="0" borderId="57" xfId="0" applyFont="1" applyFill="1" applyBorder="1" applyAlignment="1">
      <alignment horizontal="center" vertical="center"/>
    </xf>
    <xf numFmtId="38" fontId="25" fillId="0" borderId="90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3" fontId="25" fillId="0" borderId="21" xfId="0" applyNumberFormat="1" applyFont="1" applyFill="1" applyBorder="1" applyAlignment="1">
      <alignment horizontal="center" vertical="center"/>
    </xf>
    <xf numFmtId="0" fontId="25" fillId="0" borderId="61" xfId="0" applyFont="1" applyFill="1" applyBorder="1" applyAlignment="1">
      <alignment horizontal="center" vertical="center"/>
    </xf>
    <xf numFmtId="3" fontId="25" fillId="0" borderId="2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3" fontId="25" fillId="0" borderId="8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3" fontId="25" fillId="0" borderId="7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8" fillId="0" borderId="61" xfId="0" applyFont="1" applyFill="1" applyBorder="1" applyAlignment="1">
      <alignment horizontal="center" vertical="center"/>
    </xf>
    <xf numFmtId="0" fontId="28" fillId="0" borderId="57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5" xfId="0" applyFont="1" applyFill="1" applyBorder="1" applyAlignment="1">
      <alignment horizontal="center" vertical="center" shrinkToFit="1"/>
    </xf>
    <xf numFmtId="0" fontId="28" fillId="0" borderId="7" xfId="0" applyFont="1" applyFill="1" applyBorder="1" applyAlignment="1">
      <alignment horizontal="center" vertical="center" shrinkToFit="1"/>
    </xf>
    <xf numFmtId="0" fontId="28" fillId="0" borderId="22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12" fillId="0" borderId="77" xfId="2" applyFont="1" applyFill="1" applyBorder="1" applyAlignment="1">
      <alignment horizontal="center" vertical="center" wrapText="1"/>
    </xf>
    <xf numFmtId="0" fontId="12" fillId="0" borderId="85" xfId="2" applyFont="1" applyFill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38" fontId="12" fillId="0" borderId="0" xfId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39" fillId="0" borderId="88" xfId="2" applyFont="1" applyFill="1" applyBorder="1" applyAlignment="1">
      <alignment horizontal="center" vertical="center"/>
    </xf>
    <xf numFmtId="0" fontId="39" fillId="0" borderId="68" xfId="2" applyFont="1" applyFill="1" applyBorder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9" fillId="0" borderId="2" xfId="2" applyFont="1" applyFill="1" applyBorder="1" applyAlignment="1">
      <alignment horizontal="center" vertical="center" wrapText="1"/>
    </xf>
    <xf numFmtId="0" fontId="39" fillId="0" borderId="3" xfId="2" applyFont="1" applyFill="1" applyBorder="1" applyAlignment="1">
      <alignment horizontal="center" vertical="center" wrapText="1"/>
    </xf>
    <xf numFmtId="0" fontId="39" fillId="0" borderId="4" xfId="2" applyFont="1" applyFill="1" applyBorder="1" applyAlignment="1">
      <alignment horizontal="center" vertical="center" wrapText="1"/>
    </xf>
    <xf numFmtId="0" fontId="39" fillId="0" borderId="2" xfId="2" applyFont="1" applyFill="1" applyBorder="1" applyAlignment="1">
      <alignment horizontal="distributed" vertical="center" indent="1"/>
    </xf>
    <xf numFmtId="0" fontId="39" fillId="0" borderId="3" xfId="2" applyFont="1" applyFill="1" applyBorder="1" applyAlignment="1">
      <alignment horizontal="distributed" vertical="center" indent="1"/>
    </xf>
    <xf numFmtId="0" fontId="39" fillId="0" borderId="7" xfId="2" applyFont="1" applyFill="1" applyBorder="1" applyAlignment="1">
      <alignment horizontal="center" vertical="center"/>
    </xf>
    <xf numFmtId="0" fontId="39" fillId="0" borderId="9" xfId="2" applyFont="1" applyFill="1" applyBorder="1" applyAlignment="1">
      <alignment horizontal="center" vertical="center"/>
    </xf>
    <xf numFmtId="0" fontId="39" fillId="0" borderId="22" xfId="2" applyFont="1" applyFill="1" applyBorder="1" applyAlignment="1">
      <alignment horizontal="center" vertical="center"/>
    </xf>
    <xf numFmtId="0" fontId="39" fillId="0" borderId="24" xfId="2" applyFont="1" applyFill="1" applyBorder="1" applyAlignment="1">
      <alignment horizontal="center" vertical="center"/>
    </xf>
    <xf numFmtId="0" fontId="35" fillId="0" borderId="1" xfId="2" applyFont="1" applyBorder="1" applyAlignment="1">
      <alignment horizontal="center" vertical="center" wrapText="1"/>
    </xf>
    <xf numFmtId="0" fontId="35" fillId="0" borderId="19" xfId="2" applyFont="1" applyBorder="1" applyAlignment="1">
      <alignment horizontal="center" vertical="center"/>
    </xf>
    <xf numFmtId="0" fontId="35" fillId="0" borderId="5" xfId="2" applyFont="1" applyBorder="1" applyAlignment="1">
      <alignment horizontal="center" vertical="center"/>
    </xf>
    <xf numFmtId="0" fontId="39" fillId="0" borderId="2" xfId="2" applyFont="1" applyFill="1" applyBorder="1" applyAlignment="1">
      <alignment horizontal="center" vertical="center"/>
    </xf>
    <xf numFmtId="0" fontId="39" fillId="0" borderId="4" xfId="2" applyFont="1" applyFill="1" applyBorder="1" applyAlignment="1">
      <alignment horizontal="center" vertical="center"/>
    </xf>
    <xf numFmtId="0" fontId="40" fillId="0" borderId="68" xfId="5" applyFont="1" applyFill="1" applyBorder="1" applyAlignment="1">
      <alignment horizontal="center" vertical="center"/>
    </xf>
    <xf numFmtId="0" fontId="39" fillId="0" borderId="67" xfId="2" applyFont="1" applyFill="1" applyBorder="1" applyAlignment="1">
      <alignment horizontal="center" vertical="center"/>
    </xf>
    <xf numFmtId="0" fontId="41" fillId="0" borderId="88" xfId="2" applyFont="1" applyFill="1" applyBorder="1" applyAlignment="1">
      <alignment horizontal="center" vertical="center"/>
    </xf>
    <xf numFmtId="0" fontId="41" fillId="0" borderId="68" xfId="2" applyFont="1" applyFill="1" applyBorder="1" applyAlignment="1">
      <alignment horizontal="center" vertical="center"/>
    </xf>
    <xf numFmtId="0" fontId="24" fillId="0" borderId="0" xfId="1" applyNumberFormat="1" applyFont="1" applyBorder="1" applyAlignment="1">
      <alignment horizontal="center" vertical="center"/>
    </xf>
    <xf numFmtId="0" fontId="43" fillId="0" borderId="0" xfId="0" applyFont="1"/>
    <xf numFmtId="0" fontId="44" fillId="0" borderId="0" xfId="6" applyFont="1"/>
  </cellXfs>
  <cellStyles count="7">
    <cellStyle name="ハイパーリンク" xfId="6" builtinId="8"/>
    <cellStyle name="桁区切り" xfId="1" builtinId="6"/>
    <cellStyle name="標準" xfId="0" builtinId="0"/>
    <cellStyle name="標準 2" xfId="4"/>
    <cellStyle name="標準_10　教育及び文化" xfId="2"/>
    <cellStyle name="標準_企画統計１２年度提出" xfId="3"/>
    <cellStyle name="標準_社会体育施設利用状況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581150"/>
          <a:ext cx="78105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47625</xdr:colOff>
      <xdr:row>2</xdr:row>
      <xdr:rowOff>66675</xdr:rowOff>
    </xdr:to>
    <xdr:grpSp>
      <xdr:nvGrpSpPr>
        <xdr:cNvPr id="3" name="Group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0" y="0"/>
          <a:ext cx="10207625" cy="511175"/>
          <a:chOff x="2032" y="1860"/>
          <a:chExt cx="8876" cy="662"/>
        </a:xfrm>
      </xdr:grpSpPr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16" y="1909"/>
            <a:ext cx="8742" cy="539"/>
          </a:xfrm>
          <a:prstGeom prst="rect">
            <a:avLst/>
          </a:prstGeom>
          <a:solidFill>
            <a:srgbClr val="CCFFCC"/>
          </a:solidFill>
          <a:ln w="38100">
            <a:solidFill>
              <a:srgbClr val="333399"/>
            </a:solidFill>
            <a:miter lim="800000"/>
            <a:headEnd/>
            <a:tailEnd/>
          </a:ln>
        </xdr:spPr>
        <xdr:txBody>
          <a:bodyPr vertOverflow="clip" wrap="square" lIns="74295" tIns="8890" rIns="74295" bIns="8890" anchor="ctr" upright="1"/>
          <a:lstStyle/>
          <a:p>
            <a:pPr algn="ctr" rtl="1">
              <a:defRPr sz="1000"/>
            </a:pPr>
            <a:r>
              <a:rPr lang="en-US" altLang="ja-JP" sz="2000" b="1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10 </a:t>
            </a:r>
            <a:r>
              <a:rPr lang="ja-JP" altLang="en-US" sz="2000" b="1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　 教育及び文化 </a:t>
            </a:r>
            <a:endPara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1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      </a:t>
            </a:r>
          </a:p>
          <a:p>
            <a:pPr algn="ctr" rtl="1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                                                            </a:t>
            </a:r>
          </a:p>
        </xdr:txBody>
      </xdr:sp>
      <xdr:sp macro="" textlink="">
        <xdr:nvSpPr>
          <xdr:cNvPr id="5" name="Rectangle 5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10726" y="1860"/>
            <a:ext cx="182" cy="65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" name="Rectangle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032" y="1864"/>
            <a:ext cx="182" cy="65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28575</xdr:rowOff>
    </xdr:from>
    <xdr:to>
      <xdr:col>1</xdr:col>
      <xdr:colOff>695325</xdr:colOff>
      <xdr:row>5</xdr:row>
      <xdr:rowOff>238125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9525" y="714375"/>
          <a:ext cx="68580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>
          <a:spLocks noChangeShapeType="1"/>
        </xdr:cNvSpPr>
      </xdr:nvSpPr>
      <xdr:spPr bwMode="auto">
        <a:xfrm>
          <a:off x="0" y="1162050"/>
          <a:ext cx="1000125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>
          <a:spLocks noChangeShapeType="1"/>
        </xdr:cNvSpPr>
      </xdr:nvSpPr>
      <xdr:spPr bwMode="auto">
        <a:xfrm>
          <a:off x="0" y="1162050"/>
          <a:ext cx="1000125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>
          <a:spLocks noChangeShapeType="1"/>
        </xdr:cNvSpPr>
      </xdr:nvSpPr>
      <xdr:spPr bwMode="auto">
        <a:xfrm>
          <a:off x="0" y="600075"/>
          <a:ext cx="7429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>
          <a:spLocks noChangeShapeType="1"/>
        </xdr:cNvSpPr>
      </xdr:nvSpPr>
      <xdr:spPr bwMode="auto">
        <a:xfrm>
          <a:off x="0" y="600075"/>
          <a:ext cx="7429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23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>
          <a:spLocks noChangeShapeType="1"/>
        </xdr:cNvSpPr>
      </xdr:nvSpPr>
      <xdr:spPr bwMode="auto">
        <a:xfrm>
          <a:off x="0" y="8181975"/>
          <a:ext cx="7429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23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>
          <a:spLocks noChangeShapeType="1"/>
        </xdr:cNvSpPr>
      </xdr:nvSpPr>
      <xdr:spPr bwMode="auto">
        <a:xfrm>
          <a:off x="0" y="8181975"/>
          <a:ext cx="7429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19050</xdr:rowOff>
    </xdr:from>
    <xdr:to>
      <xdr:col>0</xdr:col>
      <xdr:colOff>733425</xdr:colOff>
      <xdr:row>6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>
          <a:spLocks noChangeShapeType="1"/>
        </xdr:cNvSpPr>
      </xdr:nvSpPr>
      <xdr:spPr bwMode="auto">
        <a:xfrm>
          <a:off x="0" y="771525"/>
          <a:ext cx="733425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38100</xdr:rowOff>
    </xdr:from>
    <xdr:to>
      <xdr:col>1</xdr:col>
      <xdr:colOff>695325</xdr:colOff>
      <xdr:row>6</xdr:row>
      <xdr:rowOff>381000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>
          <a:spLocks noChangeShapeType="1"/>
        </xdr:cNvSpPr>
      </xdr:nvSpPr>
      <xdr:spPr bwMode="auto">
        <a:xfrm>
          <a:off x="0" y="638175"/>
          <a:ext cx="695325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23</xdr:row>
      <xdr:rowOff>47625</xdr:rowOff>
    </xdr:from>
    <xdr:to>
      <xdr:col>2</xdr:col>
      <xdr:colOff>0</xdr:colOff>
      <xdr:row>25</xdr:row>
      <xdr:rowOff>28575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SpPr>
          <a:spLocks noChangeShapeType="1"/>
        </xdr:cNvSpPr>
      </xdr:nvSpPr>
      <xdr:spPr bwMode="auto">
        <a:xfrm>
          <a:off x="28575" y="5105400"/>
          <a:ext cx="66675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3832</xdr:colOff>
      <xdr:row>4</xdr:row>
      <xdr:rowOff>9635</xdr:rowOff>
    </xdr:from>
    <xdr:to>
      <xdr:col>16</xdr:col>
      <xdr:colOff>733535</xdr:colOff>
      <xdr:row>5</xdr:row>
      <xdr:rowOff>218965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>
          <a:spLocks noChangeShapeType="1"/>
        </xdr:cNvSpPr>
      </xdr:nvSpPr>
      <xdr:spPr bwMode="auto">
        <a:xfrm>
          <a:off x="12224407" y="1133585"/>
          <a:ext cx="729703" cy="4379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7</xdr:col>
      <xdr:colOff>0</xdr:colOff>
      <xdr:row>5</xdr:row>
      <xdr:rowOff>218966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SpPr>
          <a:spLocks noChangeShapeType="1"/>
        </xdr:cNvSpPr>
      </xdr:nvSpPr>
      <xdr:spPr bwMode="auto">
        <a:xfrm>
          <a:off x="323850" y="1123950"/>
          <a:ext cx="934873" cy="4475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161925</xdr:colOff>
      <xdr:row>23</xdr:row>
      <xdr:rowOff>85725</xdr:rowOff>
    </xdr:from>
    <xdr:to>
      <xdr:col>16</xdr:col>
      <xdr:colOff>476250</xdr:colOff>
      <xdr:row>34</xdr:row>
      <xdr:rowOff>76200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xmlns="" id="{00000000-0008-0000-0F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409700" y="5438775"/>
          <a:ext cx="7400925" cy="2276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9525</xdr:rowOff>
    </xdr:from>
    <xdr:to>
      <xdr:col>3</xdr:col>
      <xdr:colOff>0</xdr:colOff>
      <xdr:row>15</xdr:row>
      <xdr:rowOff>219075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CxnSpPr/>
      </xdr:nvCxnSpPr>
      <xdr:spPr>
        <a:xfrm>
          <a:off x="704850" y="5610225"/>
          <a:ext cx="1362075" cy="43815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504825</xdr:colOff>
      <xdr:row>1</xdr:row>
      <xdr:rowOff>85725</xdr:rowOff>
    </xdr:from>
    <xdr:to>
      <xdr:col>21</xdr:col>
      <xdr:colOff>187325</xdr:colOff>
      <xdr:row>13</xdr:row>
      <xdr:rowOff>104775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9572625" y="409575"/>
          <a:ext cx="6921500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219075</xdr:rowOff>
    </xdr:from>
    <xdr:to>
      <xdr:col>1</xdr:col>
      <xdr:colOff>9525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7715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4</xdr:row>
      <xdr:rowOff>257175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SpPr>
          <a:spLocks noChangeShapeType="1"/>
        </xdr:cNvSpPr>
      </xdr:nvSpPr>
      <xdr:spPr bwMode="auto">
        <a:xfrm>
          <a:off x="9525" y="533400"/>
          <a:ext cx="714375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1</xdr:col>
      <xdr:colOff>704850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SpPr>
          <a:spLocks noChangeShapeType="1"/>
        </xdr:cNvSpPr>
      </xdr:nvSpPr>
      <xdr:spPr bwMode="auto">
        <a:xfrm>
          <a:off x="0" y="409575"/>
          <a:ext cx="7048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0" y="1038225"/>
          <a:ext cx="167640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714375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666750</xdr:colOff>
      <xdr:row>4</xdr:row>
      <xdr:rowOff>504825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>
          <a:spLocks noChangeShapeType="1"/>
        </xdr:cNvSpPr>
      </xdr:nvSpPr>
      <xdr:spPr bwMode="auto">
        <a:xfrm>
          <a:off x="0" y="485775"/>
          <a:ext cx="66675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0" y="752475"/>
          <a:ext cx="704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0" y="647700"/>
          <a:ext cx="714375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0" y="838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0" y="8382000"/>
          <a:ext cx="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0" y="647700"/>
          <a:ext cx="714375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9525" y="600075"/>
          <a:ext cx="70485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53</xdr:row>
      <xdr:rowOff>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0" y="6848475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0</xdr:colOff>
      <xdr:row>53</xdr:row>
      <xdr:rowOff>0</xdr:rowOff>
    </xdr:to>
    <xdr:sp macro="" textlink="">
      <xdr:nvSpPr>
        <xdr:cNvPr id="4" name="Line 18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0" y="6848475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0</xdr:rowOff>
    </xdr:from>
    <xdr:to>
      <xdr:col>1</xdr:col>
      <xdr:colOff>762000</xdr:colOff>
      <xdr:row>5</xdr:row>
      <xdr:rowOff>381000</xdr:rowOff>
    </xdr:to>
    <xdr:cxnSp macro="">
      <xdr:nvCxnSpPr>
        <xdr:cNvPr id="2" name="直線コネクタ 4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4763" y="604837"/>
          <a:ext cx="762000" cy="752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4</xdr:row>
      <xdr:rowOff>19050</xdr:rowOff>
    </xdr:from>
    <xdr:to>
      <xdr:col>5</xdr:col>
      <xdr:colOff>0</xdr:colOff>
      <xdr:row>6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19050" y="3067050"/>
          <a:ext cx="110490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B28"/>
  <sheetViews>
    <sheetView workbookViewId="0">
      <selection activeCell="B6" sqref="B6"/>
    </sheetView>
  </sheetViews>
  <sheetFormatPr defaultRowHeight="13.5"/>
  <cols>
    <col min="2" max="2" width="98.375" customWidth="1"/>
    <col min="3" max="3" width="61.625" customWidth="1"/>
  </cols>
  <sheetData>
    <row r="1" spans="1:2" ht="24">
      <c r="A1" s="1023" t="s">
        <v>907</v>
      </c>
      <c r="B1" s="1023"/>
    </row>
    <row r="2" spans="1:2" ht="24">
      <c r="A2" s="1023" t="s">
        <v>908</v>
      </c>
      <c r="B2" s="1023"/>
    </row>
    <row r="3" spans="1:2" ht="24">
      <c r="A3" s="1024" t="s">
        <v>909</v>
      </c>
      <c r="B3" s="1024" t="s">
        <v>910</v>
      </c>
    </row>
    <row r="4" spans="1:2" ht="24">
      <c r="A4" s="1023" t="s">
        <v>911</v>
      </c>
      <c r="B4" s="1023"/>
    </row>
    <row r="5" spans="1:2" ht="24">
      <c r="A5" s="1024" t="s">
        <v>912</v>
      </c>
      <c r="B5" s="1024" t="s">
        <v>913</v>
      </c>
    </row>
    <row r="6" spans="1:2" ht="24">
      <c r="A6" s="1024" t="s">
        <v>914</v>
      </c>
      <c r="B6" s="1024" t="s">
        <v>915</v>
      </c>
    </row>
    <row r="7" spans="1:2" ht="24">
      <c r="A7" s="1024" t="s">
        <v>916</v>
      </c>
      <c r="B7" s="1024" t="s">
        <v>917</v>
      </c>
    </row>
    <row r="8" spans="1:2" ht="24">
      <c r="A8" s="1024" t="s">
        <v>918</v>
      </c>
      <c r="B8" s="1024" t="s">
        <v>919</v>
      </c>
    </row>
    <row r="9" spans="1:2" ht="24">
      <c r="A9" s="1024" t="s">
        <v>920</v>
      </c>
      <c r="B9" s="1024" t="s">
        <v>921</v>
      </c>
    </row>
    <row r="10" spans="1:2" ht="24">
      <c r="A10" s="1024" t="s">
        <v>922</v>
      </c>
      <c r="B10" s="1024" t="s">
        <v>923</v>
      </c>
    </row>
    <row r="11" spans="1:2" ht="24">
      <c r="A11" s="1024" t="s">
        <v>924</v>
      </c>
      <c r="B11" s="1024" t="s">
        <v>925</v>
      </c>
    </row>
    <row r="12" spans="1:2" ht="24">
      <c r="A12" s="1024" t="s">
        <v>926</v>
      </c>
      <c r="B12" s="1024" t="s">
        <v>927</v>
      </c>
    </row>
    <row r="13" spans="1:2" ht="24">
      <c r="A13" s="1024" t="s">
        <v>928</v>
      </c>
      <c r="B13" s="1024" t="s">
        <v>929</v>
      </c>
    </row>
    <row r="14" spans="1:2" ht="24">
      <c r="A14" s="1024" t="s">
        <v>930</v>
      </c>
      <c r="B14" s="1024" t="s">
        <v>931</v>
      </c>
    </row>
    <row r="15" spans="1:2" ht="24">
      <c r="A15" s="1023" t="s">
        <v>932</v>
      </c>
      <c r="B15" s="1023"/>
    </row>
    <row r="16" spans="1:2" ht="24">
      <c r="A16" s="1024" t="s">
        <v>933</v>
      </c>
      <c r="B16" s="1024" t="s">
        <v>934</v>
      </c>
    </row>
    <row r="17" spans="1:2" ht="24">
      <c r="A17" s="1023" t="s">
        <v>935</v>
      </c>
      <c r="B17" s="1023"/>
    </row>
    <row r="18" spans="1:2" ht="24">
      <c r="A18" s="1024" t="s">
        <v>936</v>
      </c>
      <c r="B18" s="1024" t="s">
        <v>937</v>
      </c>
    </row>
    <row r="19" spans="1:2" ht="24">
      <c r="A19" s="1024" t="s">
        <v>938</v>
      </c>
      <c r="B19" s="1024" t="s">
        <v>939</v>
      </c>
    </row>
    <row r="20" spans="1:2" ht="24">
      <c r="A20" s="1024" t="s">
        <v>940</v>
      </c>
      <c r="B20" s="1024" t="s">
        <v>941</v>
      </c>
    </row>
    <row r="21" spans="1:2" ht="24">
      <c r="A21" s="1024" t="s">
        <v>942</v>
      </c>
      <c r="B21" s="1024" t="s">
        <v>960</v>
      </c>
    </row>
    <row r="22" spans="1:2" ht="24">
      <c r="A22" s="1024" t="s">
        <v>942</v>
      </c>
      <c r="B22" s="1024" t="s">
        <v>961</v>
      </c>
    </row>
    <row r="23" spans="1:2" ht="24">
      <c r="A23" s="1024" t="s">
        <v>943</v>
      </c>
      <c r="B23" s="1024" t="s">
        <v>944</v>
      </c>
    </row>
    <row r="24" spans="1:2" ht="24">
      <c r="A24" s="1024" t="s">
        <v>945</v>
      </c>
      <c r="B24" s="1024" t="s">
        <v>946</v>
      </c>
    </row>
    <row r="25" spans="1:2" ht="24">
      <c r="A25" s="1024" t="s">
        <v>947</v>
      </c>
      <c r="B25" s="1024" t="s">
        <v>948</v>
      </c>
    </row>
    <row r="26" spans="1:2" ht="24">
      <c r="A26" s="1024" t="s">
        <v>949</v>
      </c>
      <c r="B26" s="1024" t="s">
        <v>950</v>
      </c>
    </row>
    <row r="27" spans="1:2" ht="24">
      <c r="A27" s="1024" t="s">
        <v>951</v>
      </c>
      <c r="B27" s="1024" t="s">
        <v>952</v>
      </c>
    </row>
    <row r="28" spans="1:2" ht="24">
      <c r="A28" s="1024" t="s">
        <v>953</v>
      </c>
      <c r="B28" s="1024" t="s">
        <v>954</v>
      </c>
    </row>
  </sheetData>
  <phoneticPr fontId="5"/>
  <hyperlinks>
    <hyperlink ref="A3:B3" location="'1'!A1" display="（１）"/>
    <hyperlink ref="A5:B5" location="'2'!A1" display="（２）"/>
    <hyperlink ref="A6:B6" location="'3'!A1" display="（３）"/>
    <hyperlink ref="A7:B7" location="'4'!A1" display="（４）"/>
    <hyperlink ref="A8:B8" location="'5'!A1" display="（５）"/>
    <hyperlink ref="A9:B9" location="'6'!A1" display="（６）"/>
    <hyperlink ref="A10:B10" location="'7'!A1" display="（７）"/>
    <hyperlink ref="A11:B11" location="'8'!A1" display="（８）"/>
    <hyperlink ref="A12:B12" location="'9'!A1" display="（９）"/>
    <hyperlink ref="A13:B13" location="'10'!A1" display="（１０）"/>
    <hyperlink ref="A14:B14" location="'11'!A1" display="（１１）"/>
    <hyperlink ref="A16:B16" location="'12'!A1" display="（１２）"/>
    <hyperlink ref="A18:B18" location="'13'!A1" display="（１３）"/>
    <hyperlink ref="A19:B19" location="'　14'!A1" display="（１４）"/>
    <hyperlink ref="A20:B20" location="'　15'!A1" display="（１５）"/>
    <hyperlink ref="A21:B21" location="'16①②'!A1" display="（１６）"/>
    <hyperlink ref="A22:B22" location="③④!A1" display="（１６）"/>
    <hyperlink ref="A23:B23" location="'　17'!A1" display="（１７）"/>
    <hyperlink ref="A24:B24" location="'　18'!A1" display="（１８）"/>
    <hyperlink ref="A25:B25" location="'19　'!A1" display="（１９）"/>
    <hyperlink ref="A26:B26" location="'　20'!A1" display="（２０）"/>
    <hyperlink ref="A27:B27" location="'21'!A1" display="（２１）"/>
    <hyperlink ref="A28:B28" location="'　22'!A1" display="（２２）"/>
  </hyperlinks>
  <pageMargins left="0.7" right="0.7" top="0.75" bottom="0.75" header="0.3" footer="0.3"/>
  <ignoredErrors>
    <ignoredError sqref="A3:B3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J10"/>
  <sheetViews>
    <sheetView showGridLines="0" view="pageBreakPreview" zoomScaleSheetLayoutView="100" workbookViewId="0">
      <selection activeCell="I12" sqref="I12"/>
    </sheetView>
  </sheetViews>
  <sheetFormatPr defaultRowHeight="13.5"/>
  <cols>
    <col min="5" max="5" width="14.75" customWidth="1"/>
    <col min="6" max="6" width="14.125" bestFit="1" customWidth="1"/>
    <col min="7" max="9" width="8.375" bestFit="1" customWidth="1"/>
    <col min="10" max="10" width="27.75" bestFit="1" customWidth="1"/>
  </cols>
  <sheetData>
    <row r="2" spans="5:10" ht="17.25">
      <c r="E2" s="2" t="s">
        <v>177</v>
      </c>
      <c r="F2" s="3"/>
      <c r="G2" s="3"/>
      <c r="H2" s="3"/>
      <c r="I2" s="3"/>
      <c r="J2" s="3"/>
    </row>
    <row r="3" spans="5:10" ht="17.25">
      <c r="E3" s="2"/>
      <c r="F3" s="3"/>
      <c r="G3" s="3"/>
      <c r="H3" s="3"/>
      <c r="I3" s="3"/>
      <c r="J3" s="3"/>
    </row>
    <row r="4" spans="5:10">
      <c r="E4" s="1"/>
      <c r="F4" s="1"/>
      <c r="G4" s="1"/>
      <c r="H4" s="1"/>
      <c r="I4" s="1"/>
      <c r="J4" s="6" t="s">
        <v>182</v>
      </c>
    </row>
    <row r="5" spans="5:10">
      <c r="E5" s="7" t="s">
        <v>183</v>
      </c>
      <c r="F5" s="909" t="s">
        <v>107</v>
      </c>
      <c r="G5" s="909" t="s">
        <v>108</v>
      </c>
      <c r="H5" s="909" t="s">
        <v>109</v>
      </c>
      <c r="I5" s="909" t="s">
        <v>110</v>
      </c>
      <c r="J5" s="909" t="s">
        <v>111</v>
      </c>
    </row>
    <row r="6" spans="5:10">
      <c r="E6" s="251" t="s">
        <v>178</v>
      </c>
      <c r="F6" s="909"/>
      <c r="G6" s="909"/>
      <c r="H6" s="909"/>
      <c r="I6" s="909"/>
      <c r="J6" s="909"/>
    </row>
    <row r="7" spans="5:10">
      <c r="E7" s="176" t="s">
        <v>180</v>
      </c>
      <c r="F7" s="574">
        <v>201</v>
      </c>
      <c r="G7" s="575">
        <v>16800</v>
      </c>
      <c r="H7" s="575">
        <v>17093</v>
      </c>
      <c r="I7" s="576" t="s">
        <v>119</v>
      </c>
      <c r="J7" s="574">
        <v>102</v>
      </c>
    </row>
    <row r="8" spans="5:10" ht="14.25" thickBot="1">
      <c r="E8" s="252" t="s">
        <v>179</v>
      </c>
      <c r="F8" s="577">
        <v>97.2</v>
      </c>
      <c r="G8" s="578">
        <v>16533</v>
      </c>
      <c r="H8" s="578">
        <v>14560</v>
      </c>
      <c r="I8" s="579" t="s">
        <v>119</v>
      </c>
      <c r="J8" s="577">
        <v>113</v>
      </c>
    </row>
    <row r="9" spans="5:10" ht="14.25" thickTop="1">
      <c r="E9" s="253" t="s">
        <v>117</v>
      </c>
      <c r="F9" s="580">
        <f>SUM(F7:F8)</f>
        <v>298.2</v>
      </c>
      <c r="G9" s="581">
        <f>SUM(G7:G8)</f>
        <v>33333</v>
      </c>
      <c r="H9" s="582">
        <f>SUM(H7:H8)</f>
        <v>31653</v>
      </c>
      <c r="I9" s="582" t="s">
        <v>119</v>
      </c>
      <c r="J9" s="580">
        <f>SUM(J7:J8)/2</f>
        <v>107.5</v>
      </c>
    </row>
    <row r="10" spans="5:10">
      <c r="E10" s="1"/>
      <c r="F10" s="1"/>
      <c r="G10" s="1"/>
      <c r="H10" s="1"/>
      <c r="I10" s="1"/>
      <c r="J10" s="6" t="s">
        <v>181</v>
      </c>
    </row>
  </sheetData>
  <mergeCells count="5">
    <mergeCell ref="F5:F6"/>
    <mergeCell ref="G5:G6"/>
    <mergeCell ref="H5:H6"/>
    <mergeCell ref="I5:I6"/>
    <mergeCell ref="J5:J6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9"/>
  <sheetViews>
    <sheetView showGridLines="0" view="pageBreakPreview" zoomScaleSheetLayoutView="100" workbookViewId="0">
      <selection activeCell="A30" sqref="A30:XFD93"/>
    </sheetView>
  </sheetViews>
  <sheetFormatPr defaultColWidth="10" defaultRowHeight="12"/>
  <cols>
    <col min="1" max="1" width="10" style="1"/>
    <col min="2" max="2" width="9.375" style="1" customWidth="1"/>
    <col min="3" max="3" width="9.625" style="1" customWidth="1"/>
    <col min="4" max="5" width="8.875" style="1" customWidth="1"/>
    <col min="6" max="6" width="8.75" style="1" customWidth="1"/>
    <col min="7" max="14" width="8.875" style="1" customWidth="1"/>
    <col min="15" max="15" width="8.25" style="1" customWidth="1"/>
    <col min="16" max="16" width="8.875" style="1" customWidth="1"/>
    <col min="17" max="17" width="10" style="1"/>
    <col min="18" max="18" width="10.25" style="1" bestFit="1" customWidth="1"/>
    <col min="19" max="16384" width="10" style="1"/>
  </cols>
  <sheetData>
    <row r="2" spans="2:16" ht="20.25" customHeight="1">
      <c r="B2" s="583" t="s">
        <v>184</v>
      </c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</row>
    <row r="3" spans="2:16" ht="15.75" customHeight="1">
      <c r="B3" s="584"/>
      <c r="C3" s="584"/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4"/>
      <c r="O3" s="584"/>
      <c r="P3" s="584"/>
    </row>
    <row r="4" spans="2:16" ht="18" customHeight="1">
      <c r="B4" s="585"/>
      <c r="C4" s="585"/>
      <c r="D4" s="585"/>
      <c r="E4" s="585"/>
      <c r="F4" s="585"/>
      <c r="G4" s="585"/>
      <c r="H4" s="585"/>
      <c r="I4" s="585"/>
      <c r="J4" s="585"/>
      <c r="K4" s="585"/>
      <c r="L4" s="585"/>
      <c r="M4" s="585"/>
      <c r="N4" s="585"/>
      <c r="O4" s="585"/>
      <c r="P4" s="586" t="s">
        <v>185</v>
      </c>
    </row>
    <row r="5" spans="2:16" s="30" customFormat="1" ht="21" customHeight="1">
      <c r="B5" s="587" t="s">
        <v>186</v>
      </c>
      <c r="C5" s="910" t="s">
        <v>187</v>
      </c>
      <c r="D5" s="911" t="s">
        <v>188</v>
      </c>
      <c r="E5" s="588" t="s">
        <v>189</v>
      </c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911" t="s">
        <v>190</v>
      </c>
    </row>
    <row r="6" spans="2:16" s="30" customFormat="1" ht="21" customHeight="1">
      <c r="B6" s="589" t="s">
        <v>39</v>
      </c>
      <c r="C6" s="910"/>
      <c r="D6" s="910"/>
      <c r="E6" s="590" t="s">
        <v>191</v>
      </c>
      <c r="F6" s="590" t="s">
        <v>192</v>
      </c>
      <c r="G6" s="590" t="s">
        <v>193</v>
      </c>
      <c r="H6" s="590" t="s">
        <v>194</v>
      </c>
      <c r="I6" s="590" t="s">
        <v>195</v>
      </c>
      <c r="J6" s="590" t="s">
        <v>196</v>
      </c>
      <c r="K6" s="590" t="s">
        <v>197</v>
      </c>
      <c r="L6" s="590" t="s">
        <v>198</v>
      </c>
      <c r="M6" s="590" t="s">
        <v>199</v>
      </c>
      <c r="N6" s="590" t="s">
        <v>200</v>
      </c>
      <c r="O6" s="590" t="s">
        <v>201</v>
      </c>
      <c r="P6" s="911"/>
    </row>
    <row r="7" spans="2:16" ht="21" hidden="1" customHeight="1">
      <c r="B7" s="591" t="s">
        <v>202</v>
      </c>
      <c r="C7" s="592">
        <v>1601</v>
      </c>
      <c r="D7" s="593">
        <f>SUM(E7:O7)</f>
        <v>19531</v>
      </c>
      <c r="E7" s="593">
        <v>1469</v>
      </c>
      <c r="F7" s="593">
        <v>450</v>
      </c>
      <c r="G7" s="593">
        <v>2129</v>
      </c>
      <c r="H7" s="593">
        <v>2269</v>
      </c>
      <c r="I7" s="593">
        <v>1996</v>
      </c>
      <c r="J7" s="593">
        <v>705</v>
      </c>
      <c r="K7" s="593">
        <v>344</v>
      </c>
      <c r="L7" s="593">
        <v>1523</v>
      </c>
      <c r="M7" s="593">
        <v>1410</v>
      </c>
      <c r="N7" s="593">
        <v>7236</v>
      </c>
      <c r="O7" s="593" t="s">
        <v>203</v>
      </c>
      <c r="P7" s="594">
        <f>D7/C7</f>
        <v>12.199250468457214</v>
      </c>
    </row>
    <row r="8" spans="2:16" ht="21" hidden="1" customHeight="1">
      <c r="B8" s="595" t="s">
        <v>204</v>
      </c>
      <c r="C8" s="596">
        <v>1552</v>
      </c>
      <c r="D8" s="597">
        <v>20297</v>
      </c>
      <c r="E8" s="597">
        <v>1523</v>
      </c>
      <c r="F8" s="597">
        <v>469</v>
      </c>
      <c r="G8" s="597">
        <v>2190</v>
      </c>
      <c r="H8" s="597">
        <v>2269</v>
      </c>
      <c r="I8" s="597">
        <v>2001</v>
      </c>
      <c r="J8" s="597">
        <v>802</v>
      </c>
      <c r="K8" s="597">
        <v>376</v>
      </c>
      <c r="L8" s="597">
        <v>1579</v>
      </c>
      <c r="M8" s="597">
        <v>1510</v>
      </c>
      <c r="N8" s="597">
        <v>7536</v>
      </c>
      <c r="O8" s="597" t="s">
        <v>205</v>
      </c>
      <c r="P8" s="598">
        <f t="shared" ref="P8:P16" si="0">D8/C8</f>
        <v>13.077963917525773</v>
      </c>
    </row>
    <row r="9" spans="2:16" ht="21" hidden="1" customHeight="1">
      <c r="B9" s="595" t="s">
        <v>206</v>
      </c>
      <c r="C9" s="599">
        <v>1549</v>
      </c>
      <c r="D9" s="600">
        <v>21345</v>
      </c>
      <c r="E9" s="600">
        <v>1612</v>
      </c>
      <c r="F9" s="600">
        <v>489</v>
      </c>
      <c r="G9" s="600">
        <v>2377</v>
      </c>
      <c r="H9" s="600">
        <v>2424</v>
      </c>
      <c r="I9" s="600">
        <v>2098</v>
      </c>
      <c r="J9" s="600">
        <v>879</v>
      </c>
      <c r="K9" s="600">
        <v>385</v>
      </c>
      <c r="L9" s="600">
        <v>1680</v>
      </c>
      <c r="M9" s="600">
        <v>1483</v>
      </c>
      <c r="N9" s="600">
        <v>7918</v>
      </c>
      <c r="O9" s="600" t="s">
        <v>205</v>
      </c>
      <c r="P9" s="601">
        <f t="shared" si="0"/>
        <v>13.779857972885733</v>
      </c>
    </row>
    <row r="10" spans="2:16" ht="21" hidden="1" customHeight="1">
      <c r="B10" s="602">
        <v>7</v>
      </c>
      <c r="C10" s="599">
        <v>1528</v>
      </c>
      <c r="D10" s="600">
        <v>22180</v>
      </c>
      <c r="E10" s="600">
        <v>1663</v>
      </c>
      <c r="F10" s="600">
        <v>490</v>
      </c>
      <c r="G10" s="600">
        <v>2423</v>
      </c>
      <c r="H10" s="600">
        <v>2423</v>
      </c>
      <c r="I10" s="600">
        <v>2076</v>
      </c>
      <c r="J10" s="600">
        <v>943</v>
      </c>
      <c r="K10" s="600">
        <v>421</v>
      </c>
      <c r="L10" s="600">
        <v>1726</v>
      </c>
      <c r="M10" s="600">
        <v>1539</v>
      </c>
      <c r="N10" s="600">
        <v>8464</v>
      </c>
      <c r="O10" s="600" t="s">
        <v>205</v>
      </c>
      <c r="P10" s="601">
        <f t="shared" si="0"/>
        <v>14.515706806282722</v>
      </c>
    </row>
    <row r="11" spans="2:16" ht="21" hidden="1" customHeight="1">
      <c r="B11" s="603" t="s">
        <v>207</v>
      </c>
      <c r="C11" s="604">
        <v>1500</v>
      </c>
      <c r="D11" s="605">
        <v>23210</v>
      </c>
      <c r="E11" s="605">
        <v>1826</v>
      </c>
      <c r="F11" s="605">
        <v>487</v>
      </c>
      <c r="G11" s="605">
        <v>2433</v>
      </c>
      <c r="H11" s="605">
        <v>2433</v>
      </c>
      <c r="I11" s="605">
        <v>2163</v>
      </c>
      <c r="J11" s="605">
        <v>1031</v>
      </c>
      <c r="K11" s="605">
        <v>432</v>
      </c>
      <c r="L11" s="605">
        <v>1761</v>
      </c>
      <c r="M11" s="605">
        <v>1610</v>
      </c>
      <c r="N11" s="605">
        <v>8960</v>
      </c>
      <c r="O11" s="605" t="s">
        <v>208</v>
      </c>
      <c r="P11" s="606">
        <f t="shared" si="0"/>
        <v>15.473333333333333</v>
      </c>
    </row>
    <row r="12" spans="2:16" ht="21" hidden="1" customHeight="1">
      <c r="B12" s="607">
        <v>9</v>
      </c>
      <c r="C12" s="608">
        <v>1581</v>
      </c>
      <c r="D12" s="609">
        <v>24068</v>
      </c>
      <c r="E12" s="609">
        <v>2021</v>
      </c>
      <c r="F12" s="609">
        <v>503</v>
      </c>
      <c r="G12" s="609">
        <v>2517</v>
      </c>
      <c r="H12" s="609">
        <v>2517</v>
      </c>
      <c r="I12" s="609">
        <v>2206</v>
      </c>
      <c r="J12" s="609">
        <v>1040</v>
      </c>
      <c r="K12" s="609">
        <v>434</v>
      </c>
      <c r="L12" s="609">
        <v>1840</v>
      </c>
      <c r="M12" s="609">
        <v>1745</v>
      </c>
      <c r="N12" s="609">
        <v>9169</v>
      </c>
      <c r="O12" s="609" t="s">
        <v>205</v>
      </c>
      <c r="P12" s="610">
        <f t="shared" si="0"/>
        <v>15.223276407337128</v>
      </c>
    </row>
    <row r="13" spans="2:16" ht="21" hidden="1" customHeight="1">
      <c r="B13" s="611" t="s">
        <v>22</v>
      </c>
      <c r="C13" s="612">
        <v>1635</v>
      </c>
      <c r="D13" s="613">
        <v>24180</v>
      </c>
      <c r="E13" s="613">
        <v>2020</v>
      </c>
      <c r="F13" s="613">
        <v>496</v>
      </c>
      <c r="G13" s="613">
        <v>2560</v>
      </c>
      <c r="H13" s="613">
        <v>2560</v>
      </c>
      <c r="I13" s="613">
        <v>2189</v>
      </c>
      <c r="J13" s="613">
        <v>945</v>
      </c>
      <c r="K13" s="613">
        <v>410</v>
      </c>
      <c r="L13" s="613">
        <v>1845</v>
      </c>
      <c r="M13" s="613">
        <v>1741</v>
      </c>
      <c r="N13" s="613">
        <v>9388</v>
      </c>
      <c r="O13" s="613" t="s">
        <v>205</v>
      </c>
      <c r="P13" s="614">
        <f t="shared" si="0"/>
        <v>14.788990825688073</v>
      </c>
    </row>
    <row r="14" spans="2:16" ht="21" hidden="1" customHeight="1">
      <c r="B14" s="602" t="s">
        <v>23</v>
      </c>
      <c r="C14" s="599">
        <v>1688</v>
      </c>
      <c r="D14" s="600">
        <v>24845</v>
      </c>
      <c r="E14" s="600">
        <v>2046</v>
      </c>
      <c r="F14" s="600">
        <v>503</v>
      </c>
      <c r="G14" s="600">
        <v>2675</v>
      </c>
      <c r="H14" s="600">
        <v>2675</v>
      </c>
      <c r="I14" s="600">
        <v>2231</v>
      </c>
      <c r="J14" s="600">
        <v>1032</v>
      </c>
      <c r="K14" s="600">
        <v>518</v>
      </c>
      <c r="L14" s="600">
        <v>1872</v>
      </c>
      <c r="M14" s="600">
        <v>1692</v>
      </c>
      <c r="N14" s="600">
        <v>9635</v>
      </c>
      <c r="O14" s="600" t="s">
        <v>205</v>
      </c>
      <c r="P14" s="601">
        <f t="shared" si="0"/>
        <v>14.718601895734597</v>
      </c>
    </row>
    <row r="15" spans="2:16" ht="21" hidden="1" customHeight="1">
      <c r="B15" s="615" t="s">
        <v>24</v>
      </c>
      <c r="C15" s="599">
        <v>1643</v>
      </c>
      <c r="D15" s="600">
        <v>25455</v>
      </c>
      <c r="E15" s="600">
        <v>2169</v>
      </c>
      <c r="F15" s="600">
        <v>497</v>
      </c>
      <c r="G15" s="600">
        <v>2735</v>
      </c>
      <c r="H15" s="600">
        <v>2735</v>
      </c>
      <c r="I15" s="600">
        <v>2179</v>
      </c>
      <c r="J15" s="600">
        <v>1032</v>
      </c>
      <c r="K15" s="600">
        <v>528</v>
      </c>
      <c r="L15" s="600">
        <v>1930</v>
      </c>
      <c r="M15" s="600">
        <v>1744</v>
      </c>
      <c r="N15" s="600">
        <v>9984</v>
      </c>
      <c r="O15" s="600" t="s">
        <v>205</v>
      </c>
      <c r="P15" s="601">
        <f t="shared" si="0"/>
        <v>15.493000608642726</v>
      </c>
    </row>
    <row r="16" spans="2:16" ht="21" hidden="1" customHeight="1">
      <c r="B16" s="602">
        <v>13</v>
      </c>
      <c r="C16" s="599">
        <v>1606</v>
      </c>
      <c r="D16" s="600">
        <v>25532</v>
      </c>
      <c r="E16" s="600">
        <v>2141</v>
      </c>
      <c r="F16" s="600">
        <v>475</v>
      </c>
      <c r="G16" s="600">
        <v>2629</v>
      </c>
      <c r="H16" s="600">
        <v>2629</v>
      </c>
      <c r="I16" s="600">
        <v>2069</v>
      </c>
      <c r="J16" s="600">
        <v>1050</v>
      </c>
      <c r="K16" s="600">
        <v>536</v>
      </c>
      <c r="L16" s="600">
        <v>2061</v>
      </c>
      <c r="M16" s="600">
        <v>1689</v>
      </c>
      <c r="N16" s="600">
        <v>10179</v>
      </c>
      <c r="O16" s="600" t="s">
        <v>205</v>
      </c>
      <c r="P16" s="601">
        <f t="shared" si="0"/>
        <v>15.89788293897883</v>
      </c>
    </row>
    <row r="17" spans="2:18" ht="21" hidden="1" customHeight="1">
      <c r="B17" s="602">
        <v>14</v>
      </c>
      <c r="C17" s="599">
        <v>1603</v>
      </c>
      <c r="D17" s="600">
        <v>26253</v>
      </c>
      <c r="E17" s="600">
        <v>2194</v>
      </c>
      <c r="F17" s="600">
        <v>474</v>
      </c>
      <c r="G17" s="600">
        <v>2622</v>
      </c>
      <c r="H17" s="600">
        <v>2765</v>
      </c>
      <c r="I17" s="600">
        <v>2039</v>
      </c>
      <c r="J17" s="600">
        <v>1082</v>
      </c>
      <c r="K17" s="600">
        <v>556</v>
      </c>
      <c r="L17" s="600">
        <v>2082</v>
      </c>
      <c r="M17" s="600">
        <v>1731</v>
      </c>
      <c r="N17" s="600">
        <v>10708</v>
      </c>
      <c r="O17" s="600" t="s">
        <v>119</v>
      </c>
      <c r="P17" s="601">
        <v>16.377417342482843</v>
      </c>
    </row>
    <row r="18" spans="2:18" ht="21" customHeight="1">
      <c r="B18" s="602" t="s">
        <v>233</v>
      </c>
      <c r="C18" s="616">
        <v>1506</v>
      </c>
      <c r="D18" s="259">
        <v>30803</v>
      </c>
      <c r="E18" s="259">
        <v>3224</v>
      </c>
      <c r="F18" s="259">
        <v>913</v>
      </c>
      <c r="G18" s="259">
        <v>2848</v>
      </c>
      <c r="H18" s="259">
        <v>2797</v>
      </c>
      <c r="I18" s="259">
        <v>2903</v>
      </c>
      <c r="J18" s="259">
        <v>1510</v>
      </c>
      <c r="K18" s="259">
        <v>735</v>
      </c>
      <c r="L18" s="259">
        <v>3325</v>
      </c>
      <c r="M18" s="259">
        <v>1473</v>
      </c>
      <c r="N18" s="259">
        <v>11570</v>
      </c>
      <c r="O18" s="259">
        <v>1758</v>
      </c>
      <c r="P18" s="260">
        <v>20.453519256308102</v>
      </c>
      <c r="Q18" s="257"/>
      <c r="R18" s="258"/>
    </row>
    <row r="19" spans="2:18" ht="21" customHeight="1">
      <c r="B19" s="602">
        <v>26</v>
      </c>
      <c r="C19" s="616">
        <v>1547</v>
      </c>
      <c r="D19" s="259">
        <v>30904</v>
      </c>
      <c r="E19" s="259">
        <v>3388</v>
      </c>
      <c r="F19" s="259">
        <v>953</v>
      </c>
      <c r="G19" s="259">
        <v>2868</v>
      </c>
      <c r="H19" s="259">
        <v>2853</v>
      </c>
      <c r="I19" s="259">
        <v>2889</v>
      </c>
      <c r="J19" s="259">
        <v>1545</v>
      </c>
      <c r="K19" s="259">
        <v>767</v>
      </c>
      <c r="L19" s="259">
        <v>3430</v>
      </c>
      <c r="M19" s="259">
        <v>1479</v>
      </c>
      <c r="N19" s="259">
        <v>11521</v>
      </c>
      <c r="O19" s="259">
        <v>1845</v>
      </c>
      <c r="P19" s="260">
        <v>19.976729153199742</v>
      </c>
      <c r="Q19" s="257"/>
      <c r="R19" s="258"/>
    </row>
    <row r="20" spans="2:18" ht="21" customHeight="1">
      <c r="B20" s="602">
        <v>27</v>
      </c>
      <c r="C20" s="616">
        <v>1539</v>
      </c>
      <c r="D20" s="259">
        <v>31440</v>
      </c>
      <c r="E20" s="259">
        <v>3407</v>
      </c>
      <c r="F20" s="259">
        <v>948</v>
      </c>
      <c r="G20" s="259">
        <v>2889</v>
      </c>
      <c r="H20" s="259">
        <v>2959</v>
      </c>
      <c r="I20" s="259">
        <v>2699</v>
      </c>
      <c r="J20" s="259">
        <v>1480</v>
      </c>
      <c r="K20" s="259">
        <v>755</v>
      </c>
      <c r="L20" s="259">
        <v>3446</v>
      </c>
      <c r="M20" s="259">
        <v>1533</v>
      </c>
      <c r="N20" s="259">
        <v>11671</v>
      </c>
      <c r="O20" s="259">
        <v>1944</v>
      </c>
      <c r="P20" s="260">
        <v>20.428849902534115</v>
      </c>
      <c r="Q20" s="257"/>
      <c r="R20" s="258"/>
    </row>
    <row r="21" spans="2:18" ht="21" customHeight="1">
      <c r="B21" s="602">
        <v>28</v>
      </c>
      <c r="C21" s="616">
        <v>1498</v>
      </c>
      <c r="D21" s="259">
        <v>31661</v>
      </c>
      <c r="E21" s="259">
        <v>3381</v>
      </c>
      <c r="F21" s="259">
        <v>950</v>
      </c>
      <c r="G21" s="259">
        <v>2940</v>
      </c>
      <c r="H21" s="259">
        <v>3026</v>
      </c>
      <c r="I21" s="259">
        <v>2771</v>
      </c>
      <c r="J21" s="259">
        <v>1530</v>
      </c>
      <c r="K21" s="259">
        <v>819</v>
      </c>
      <c r="L21" s="259">
        <v>3450</v>
      </c>
      <c r="M21" s="259">
        <v>1508</v>
      </c>
      <c r="N21" s="259">
        <v>11444</v>
      </c>
      <c r="O21" s="259">
        <v>2032</v>
      </c>
      <c r="P21" s="260">
        <v>21.135514018691588</v>
      </c>
      <c r="Q21" s="257"/>
      <c r="R21" s="258"/>
    </row>
    <row r="22" spans="2:18" ht="21" customHeight="1">
      <c r="B22" s="602">
        <v>29</v>
      </c>
      <c r="C22" s="616">
        <v>1437</v>
      </c>
      <c r="D22" s="259">
        <v>31091</v>
      </c>
      <c r="E22" s="259">
        <v>3381</v>
      </c>
      <c r="F22" s="259">
        <v>928</v>
      </c>
      <c r="G22" s="259">
        <v>2969</v>
      </c>
      <c r="H22" s="259">
        <v>2960</v>
      </c>
      <c r="I22" s="259">
        <v>2677</v>
      </c>
      <c r="J22" s="259">
        <v>1511</v>
      </c>
      <c r="K22" s="259">
        <v>861</v>
      </c>
      <c r="L22" s="259">
        <v>3420</v>
      </c>
      <c r="M22" s="259">
        <v>1503</v>
      </c>
      <c r="N22" s="259">
        <v>11254</v>
      </c>
      <c r="O22" s="259">
        <v>2068</v>
      </c>
      <c r="P22" s="260">
        <v>21.636047320807236</v>
      </c>
      <c r="Q22" s="257"/>
      <c r="R22" s="258"/>
    </row>
    <row r="23" spans="2:18" ht="21" customHeight="1">
      <c r="B23" s="602">
        <v>30</v>
      </c>
      <c r="C23" s="616">
        <v>1382</v>
      </c>
      <c r="D23" s="259">
        <v>32867</v>
      </c>
      <c r="E23" s="259">
        <v>3326</v>
      </c>
      <c r="F23" s="259">
        <v>954</v>
      </c>
      <c r="G23" s="259">
        <v>2706</v>
      </c>
      <c r="H23" s="259">
        <v>2964</v>
      </c>
      <c r="I23" s="259">
        <v>2605</v>
      </c>
      <c r="J23" s="259">
        <v>1536</v>
      </c>
      <c r="K23" s="259">
        <v>782</v>
      </c>
      <c r="L23" s="259">
        <v>3431</v>
      </c>
      <c r="M23" s="259">
        <v>1542</v>
      </c>
      <c r="N23" s="259">
        <v>10918</v>
      </c>
      <c r="O23" s="259">
        <v>2103</v>
      </c>
      <c r="P23" s="875">
        <v>23.816666666666666</v>
      </c>
      <c r="Q23" s="257"/>
      <c r="R23" s="258"/>
    </row>
    <row r="24" spans="2:18" ht="21" customHeight="1">
      <c r="B24" s="602" t="s">
        <v>86</v>
      </c>
      <c r="C24" s="616">
        <v>1376</v>
      </c>
      <c r="D24" s="259">
        <v>32975</v>
      </c>
      <c r="E24" s="259">
        <v>3344</v>
      </c>
      <c r="F24" s="259">
        <v>1013</v>
      </c>
      <c r="G24" s="259">
        <v>2771</v>
      </c>
      <c r="H24" s="259">
        <v>3018</v>
      </c>
      <c r="I24" s="259">
        <v>2615</v>
      </c>
      <c r="J24" s="259">
        <v>1488</v>
      </c>
      <c r="K24" s="259">
        <v>783</v>
      </c>
      <c r="L24" s="259">
        <v>3565</v>
      </c>
      <c r="M24" s="259">
        <v>1407</v>
      </c>
      <c r="N24" s="259">
        <v>10811</v>
      </c>
      <c r="O24" s="259">
        <v>2160</v>
      </c>
      <c r="P24" s="875">
        <v>23.964389534883722</v>
      </c>
      <c r="Q24" s="257"/>
      <c r="R24" s="258"/>
    </row>
    <row r="25" spans="2:18" ht="21" customHeight="1">
      <c r="B25" s="602">
        <v>2</v>
      </c>
      <c r="C25" s="616">
        <v>1369</v>
      </c>
      <c r="D25" s="259">
        <v>17796</v>
      </c>
      <c r="E25" s="259">
        <v>1671</v>
      </c>
      <c r="F25" s="259">
        <v>516</v>
      </c>
      <c r="G25" s="259">
        <v>1280</v>
      </c>
      <c r="H25" s="259">
        <v>1593</v>
      </c>
      <c r="I25" s="259">
        <v>1123</v>
      </c>
      <c r="J25" s="259">
        <v>726</v>
      </c>
      <c r="K25" s="259">
        <v>380</v>
      </c>
      <c r="L25" s="259">
        <v>1896</v>
      </c>
      <c r="M25" s="259">
        <v>563</v>
      </c>
      <c r="N25" s="259">
        <v>5799</v>
      </c>
      <c r="O25" s="259">
        <v>2249</v>
      </c>
      <c r="P25" s="875">
        <v>24.066471877282687</v>
      </c>
      <c r="Q25" s="257"/>
      <c r="R25" s="258"/>
    </row>
    <row r="26" spans="2:18" ht="21" customHeight="1">
      <c r="B26" s="602">
        <v>3</v>
      </c>
      <c r="C26" s="616">
        <v>1420</v>
      </c>
      <c r="D26" s="259">
        <v>33027</v>
      </c>
      <c r="E26" s="259">
        <v>3286</v>
      </c>
      <c r="F26" s="259">
        <v>1088</v>
      </c>
      <c r="G26" s="259">
        <v>2732</v>
      </c>
      <c r="H26" s="259">
        <v>3102</v>
      </c>
      <c r="I26" s="259">
        <v>2681</v>
      </c>
      <c r="J26" s="259">
        <v>1553</v>
      </c>
      <c r="K26" s="259">
        <v>811</v>
      </c>
      <c r="L26" s="259">
        <v>3537</v>
      </c>
      <c r="M26" s="259">
        <v>1516</v>
      </c>
      <c r="N26" s="259">
        <v>10510</v>
      </c>
      <c r="O26" s="259">
        <v>2211</v>
      </c>
      <c r="P26" s="875">
        <v>23.390226628895185</v>
      </c>
      <c r="Q26" s="257"/>
      <c r="R26" s="258"/>
    </row>
    <row r="27" spans="2:18" ht="21" customHeight="1">
      <c r="B27" s="617">
        <v>4</v>
      </c>
      <c r="C27" s="618">
        <v>1442</v>
      </c>
      <c r="D27" s="619">
        <v>33626</v>
      </c>
      <c r="E27" s="619">
        <v>3345</v>
      </c>
      <c r="F27" s="619">
        <v>1119</v>
      </c>
      <c r="G27" s="619">
        <v>2833</v>
      </c>
      <c r="H27" s="619">
        <v>3214</v>
      </c>
      <c r="I27" s="619">
        <v>2704</v>
      </c>
      <c r="J27" s="619">
        <v>1594</v>
      </c>
      <c r="K27" s="619">
        <v>849</v>
      </c>
      <c r="L27" s="619">
        <v>3541</v>
      </c>
      <c r="M27" s="619">
        <v>1527</v>
      </c>
      <c r="N27" s="619">
        <v>10642</v>
      </c>
      <c r="O27" s="619">
        <v>2258</v>
      </c>
      <c r="P27" s="876">
        <v>23.319001386962551</v>
      </c>
      <c r="Q27" s="257"/>
      <c r="R27" s="258"/>
    </row>
    <row r="28" spans="2:18" ht="18" customHeight="1">
      <c r="B28" s="585" t="s">
        <v>209</v>
      </c>
      <c r="C28" s="585"/>
      <c r="D28" s="585"/>
      <c r="E28" s="585"/>
      <c r="F28" s="585"/>
      <c r="G28" s="585"/>
      <c r="H28" s="585"/>
      <c r="I28" s="585"/>
      <c r="J28" s="585"/>
      <c r="K28" s="585"/>
      <c r="L28" s="585"/>
      <c r="M28" s="585"/>
      <c r="N28" s="585"/>
      <c r="O28" s="585"/>
      <c r="P28" s="586" t="s">
        <v>210</v>
      </c>
    </row>
    <row r="29" spans="2:18" ht="18" customHeight="1">
      <c r="P29" s="6"/>
    </row>
  </sheetData>
  <mergeCells count="3">
    <mergeCell ref="C5:C6"/>
    <mergeCell ref="D5:D6"/>
    <mergeCell ref="P5:P6"/>
  </mergeCells>
  <phoneticPr fontId="5"/>
  <printOptions horizontalCentered="1"/>
  <pageMargins left="0.78740157480314965" right="0.59055118110236227" top="1.1811023622047245" bottom="0.59055118110236227" header="0" footer="0"/>
  <pageSetup paperSize="9" scale="8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view="pageBreakPreview" topLeftCell="A16" zoomScale="85" zoomScaleNormal="55" zoomScaleSheetLayoutView="85" workbookViewId="0">
      <selection activeCell="G19" sqref="G19:N19"/>
    </sheetView>
  </sheetViews>
  <sheetFormatPr defaultRowHeight="13.5"/>
  <cols>
    <col min="1" max="1" width="12.5" customWidth="1"/>
    <col min="2" max="11" width="6.625" customWidth="1"/>
    <col min="12" max="12" width="6.75" bestFit="1" customWidth="1"/>
    <col min="13" max="13" width="6.625" customWidth="1"/>
    <col min="14" max="14" width="6.75" bestFit="1" customWidth="1"/>
    <col min="15" max="15" width="7.125" customWidth="1"/>
    <col min="16" max="16" width="6.625" customWidth="1"/>
    <col min="17" max="18" width="6.75" bestFit="1" customWidth="1"/>
    <col min="19" max="20" width="6.625" customWidth="1"/>
    <col min="21" max="21" width="6.25" customWidth="1"/>
    <col min="22" max="22" width="6.625" customWidth="1"/>
    <col min="23" max="36" width="3.625" customWidth="1"/>
  </cols>
  <sheetData>
    <row r="1" spans="1:36" ht="17.25">
      <c r="A1" s="285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7" t="s">
        <v>235</v>
      </c>
      <c r="P1" s="288" t="s">
        <v>236</v>
      </c>
      <c r="Q1" s="285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</row>
    <row r="2" spans="1:36" ht="17.25">
      <c r="A2" s="285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7"/>
      <c r="P2" s="288"/>
      <c r="Q2" s="285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</row>
    <row r="3" spans="1:36" ht="17.25">
      <c r="A3" s="285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7"/>
      <c r="P3" s="288"/>
      <c r="Q3" s="285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</row>
    <row r="4" spans="1:36">
      <c r="A4" s="285"/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  <c r="AD4" s="285"/>
      <c r="AE4" s="912" t="s">
        <v>237</v>
      </c>
      <c r="AF4" s="912"/>
      <c r="AG4" s="912"/>
      <c r="AH4" s="912"/>
      <c r="AI4" s="912"/>
      <c r="AJ4" s="912"/>
    </row>
    <row r="5" spans="1:36">
      <c r="A5" s="376" t="s">
        <v>238</v>
      </c>
      <c r="B5" s="440"/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0"/>
      <c r="Y5" s="440"/>
      <c r="Z5" s="440"/>
      <c r="AA5" s="440"/>
      <c r="AB5" s="440"/>
      <c r="AC5" s="440"/>
      <c r="AD5" s="440"/>
      <c r="AE5" s="440"/>
      <c r="AF5" s="440"/>
      <c r="AG5" s="440"/>
      <c r="AH5" s="440"/>
      <c r="AI5" s="440"/>
      <c r="AJ5" s="440"/>
    </row>
    <row r="6" spans="1:36" ht="18" customHeight="1">
      <c r="A6" s="620"/>
      <c r="B6" s="913" t="s">
        <v>239</v>
      </c>
      <c r="C6" s="913" t="s">
        <v>240</v>
      </c>
      <c r="D6" s="913" t="s">
        <v>241</v>
      </c>
      <c r="E6" s="916" t="s">
        <v>242</v>
      </c>
      <c r="F6" s="917"/>
      <c r="G6" s="917"/>
      <c r="H6" s="917"/>
      <c r="I6" s="917"/>
      <c r="J6" s="917"/>
      <c r="K6" s="917"/>
      <c r="L6" s="918"/>
      <c r="M6" s="916" t="s">
        <v>243</v>
      </c>
      <c r="N6" s="917"/>
      <c r="O6" s="917"/>
      <c r="P6" s="919" t="s">
        <v>244</v>
      </c>
      <c r="Q6" s="919" t="s">
        <v>245</v>
      </c>
      <c r="R6" s="922" t="s">
        <v>246</v>
      </c>
      <c r="S6" s="916"/>
      <c r="T6" s="621"/>
      <c r="U6" s="622"/>
      <c r="V6" s="622"/>
      <c r="W6" s="622"/>
      <c r="X6" s="622"/>
      <c r="Y6" s="622"/>
      <c r="Z6" s="622"/>
      <c r="AA6" s="622"/>
      <c r="AB6" s="622"/>
      <c r="AC6" s="622"/>
      <c r="AD6" s="622"/>
      <c r="AE6" s="622"/>
      <c r="AF6" s="622"/>
      <c r="AG6" s="623"/>
      <c r="AH6" s="623"/>
      <c r="AI6" s="434"/>
      <c r="AJ6" s="437"/>
    </row>
    <row r="7" spans="1:36" ht="18" customHeight="1">
      <c r="A7" s="624" t="s">
        <v>247</v>
      </c>
      <c r="B7" s="914"/>
      <c r="C7" s="914"/>
      <c r="D7" s="914"/>
      <c r="E7" s="923" t="s">
        <v>248</v>
      </c>
      <c r="F7" s="916" t="s">
        <v>249</v>
      </c>
      <c r="G7" s="917"/>
      <c r="H7" s="917"/>
      <c r="I7" s="918"/>
      <c r="J7" s="923" t="s">
        <v>250</v>
      </c>
      <c r="K7" s="925" t="s">
        <v>251</v>
      </c>
      <c r="L7" s="927" t="s">
        <v>252</v>
      </c>
      <c r="M7" s="928" t="s">
        <v>253</v>
      </c>
      <c r="N7" s="923" t="s">
        <v>254</v>
      </c>
      <c r="O7" s="923" t="s">
        <v>255</v>
      </c>
      <c r="P7" s="920"/>
      <c r="Q7" s="920"/>
      <c r="R7" s="929" t="s">
        <v>256</v>
      </c>
      <c r="S7" s="930" t="s">
        <v>257</v>
      </c>
      <c r="T7" s="931" t="s">
        <v>258</v>
      </c>
      <c r="U7" s="932"/>
      <c r="V7" s="932"/>
      <c r="W7" s="932"/>
      <c r="X7" s="932"/>
      <c r="Y7" s="932"/>
      <c r="Z7" s="932"/>
      <c r="AA7" s="932"/>
      <c r="AB7" s="932"/>
      <c r="AC7" s="932"/>
      <c r="AD7" s="932"/>
      <c r="AE7" s="932"/>
      <c r="AF7" s="932"/>
      <c r="AG7" s="932"/>
      <c r="AH7" s="932"/>
      <c r="AI7" s="932"/>
      <c r="AJ7" s="933"/>
    </row>
    <row r="8" spans="1:36" ht="51" customHeight="1">
      <c r="A8" s="625"/>
      <c r="B8" s="915"/>
      <c r="C8" s="915"/>
      <c r="D8" s="915"/>
      <c r="E8" s="923"/>
      <c r="F8" s="626" t="s">
        <v>259</v>
      </c>
      <c r="G8" s="626" t="s">
        <v>260</v>
      </c>
      <c r="H8" s="626" t="s">
        <v>261</v>
      </c>
      <c r="I8" s="626" t="s">
        <v>262</v>
      </c>
      <c r="J8" s="923"/>
      <c r="K8" s="926"/>
      <c r="L8" s="927"/>
      <c r="M8" s="926"/>
      <c r="N8" s="923"/>
      <c r="O8" s="923"/>
      <c r="P8" s="921"/>
      <c r="Q8" s="921"/>
      <c r="R8" s="915"/>
      <c r="S8" s="921"/>
      <c r="T8" s="627"/>
      <c r="U8" s="628"/>
      <c r="V8" s="628"/>
      <c r="W8" s="628"/>
      <c r="X8" s="628"/>
      <c r="Y8" s="628"/>
      <c r="Z8" s="628"/>
      <c r="AA8" s="628"/>
      <c r="AB8" s="628"/>
      <c r="AC8" s="628"/>
      <c r="AD8" s="628"/>
      <c r="AE8" s="628"/>
      <c r="AF8" s="628"/>
      <c r="AG8" s="628"/>
      <c r="AH8" s="628"/>
      <c r="AI8" s="629"/>
      <c r="AJ8" s="630"/>
    </row>
    <row r="9" spans="1:36">
      <c r="A9" s="631" t="s">
        <v>263</v>
      </c>
      <c r="B9" s="621" t="s">
        <v>264</v>
      </c>
      <c r="C9" s="63">
        <v>46</v>
      </c>
      <c r="D9" s="63">
        <v>2</v>
      </c>
      <c r="E9" s="63">
        <v>692</v>
      </c>
      <c r="F9" s="63">
        <v>479</v>
      </c>
      <c r="G9" s="428" t="s">
        <v>265</v>
      </c>
      <c r="H9" s="428" t="s">
        <v>112</v>
      </c>
      <c r="I9" s="63">
        <f>SUM(F9:H9)</f>
        <v>479</v>
      </c>
      <c r="J9" s="428" t="s">
        <v>112</v>
      </c>
      <c r="K9" s="63">
        <f>E9-I9</f>
        <v>213</v>
      </c>
      <c r="L9" s="428" t="s">
        <v>112</v>
      </c>
      <c r="M9" s="63">
        <v>1748</v>
      </c>
      <c r="N9" s="428" t="s">
        <v>266</v>
      </c>
      <c r="O9" s="428" t="s">
        <v>265</v>
      </c>
      <c r="P9" s="428" t="s">
        <v>112</v>
      </c>
      <c r="Q9" s="63">
        <f>SUM(M9:P9)</f>
        <v>1748</v>
      </c>
      <c r="R9" s="63">
        <v>2</v>
      </c>
      <c r="S9" s="63">
        <v>1</v>
      </c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4"/>
      <c r="AI9" s="434"/>
      <c r="AJ9" s="437"/>
    </row>
    <row r="10" spans="1:36" ht="18" customHeight="1">
      <c r="A10" s="632" t="s">
        <v>267</v>
      </c>
      <c r="B10" s="633" t="s">
        <v>268</v>
      </c>
      <c r="C10" s="73">
        <v>92</v>
      </c>
      <c r="D10" s="73">
        <v>4</v>
      </c>
      <c r="E10" s="73">
        <v>901</v>
      </c>
      <c r="F10" s="73">
        <v>741</v>
      </c>
      <c r="G10" s="429" t="s">
        <v>269</v>
      </c>
      <c r="H10" s="429" t="s">
        <v>270</v>
      </c>
      <c r="I10" s="73">
        <f>SUM(F10:H10)</f>
        <v>741</v>
      </c>
      <c r="J10" s="429" t="s">
        <v>271</v>
      </c>
      <c r="K10" s="73">
        <f>E10-I10</f>
        <v>160</v>
      </c>
      <c r="L10" s="429" t="s">
        <v>112</v>
      </c>
      <c r="M10" s="429" t="s">
        <v>112</v>
      </c>
      <c r="N10" s="429" t="s">
        <v>272</v>
      </c>
      <c r="O10" s="429" t="s">
        <v>269</v>
      </c>
      <c r="P10" s="429" t="s">
        <v>112</v>
      </c>
      <c r="Q10" s="429" t="s">
        <v>112</v>
      </c>
      <c r="R10" s="73">
        <v>4</v>
      </c>
      <c r="S10" s="73">
        <v>1</v>
      </c>
      <c r="T10" s="924"/>
      <c r="U10" s="924"/>
      <c r="V10" s="924"/>
      <c r="W10" s="924"/>
      <c r="X10" s="924"/>
      <c r="Y10" s="934"/>
      <c r="Z10" s="934"/>
      <c r="AA10" s="440"/>
      <c r="AB10" s="440"/>
      <c r="AC10" s="440"/>
      <c r="AD10" s="440"/>
      <c r="AE10" s="440"/>
      <c r="AF10" s="440"/>
      <c r="AG10" s="440"/>
      <c r="AH10" s="440"/>
      <c r="AI10" s="440"/>
      <c r="AJ10" s="441"/>
    </row>
    <row r="11" spans="1:36" ht="18" customHeight="1">
      <c r="A11" s="632" t="s">
        <v>273</v>
      </c>
      <c r="B11" s="633" t="s">
        <v>274</v>
      </c>
      <c r="C11" s="73">
        <v>45</v>
      </c>
      <c r="D11" s="73">
        <v>2</v>
      </c>
      <c r="E11" s="73">
        <v>692</v>
      </c>
      <c r="F11" s="73">
        <v>566</v>
      </c>
      <c r="G11" s="429" t="s">
        <v>265</v>
      </c>
      <c r="H11" s="429" t="s">
        <v>270</v>
      </c>
      <c r="I11" s="73">
        <f t="shared" ref="I11:I13" si="0">SUM(F11:H11)</f>
        <v>566</v>
      </c>
      <c r="J11" s="429" t="s">
        <v>112</v>
      </c>
      <c r="K11" s="73">
        <f>E11-I11</f>
        <v>126</v>
      </c>
      <c r="L11" s="429" t="s">
        <v>112</v>
      </c>
      <c r="M11" s="429" t="s">
        <v>265</v>
      </c>
      <c r="N11" s="429" t="s">
        <v>271</v>
      </c>
      <c r="O11" s="429" t="s">
        <v>271</v>
      </c>
      <c r="P11" s="429" t="s">
        <v>275</v>
      </c>
      <c r="Q11" s="429" t="s">
        <v>269</v>
      </c>
      <c r="R11" s="73">
        <v>2</v>
      </c>
      <c r="S11" s="73">
        <v>1</v>
      </c>
      <c r="T11" s="924"/>
      <c r="U11" s="924"/>
      <c r="V11" s="924"/>
      <c r="W11" s="924"/>
      <c r="X11" s="924"/>
      <c r="Y11" s="934"/>
      <c r="Z11" s="934"/>
      <c r="AA11" s="440"/>
      <c r="AB11" s="440"/>
      <c r="AC11" s="440"/>
      <c r="AD11" s="440"/>
      <c r="AE11" s="440"/>
      <c r="AF11" s="440"/>
      <c r="AG11" s="440"/>
      <c r="AH11" s="440"/>
      <c r="AI11" s="440"/>
      <c r="AJ11" s="441"/>
    </row>
    <row r="12" spans="1:36" ht="18" customHeight="1">
      <c r="A12" s="632" t="s">
        <v>276</v>
      </c>
      <c r="B12" s="633" t="s">
        <v>274</v>
      </c>
      <c r="C12" s="73">
        <v>61</v>
      </c>
      <c r="D12" s="73">
        <v>3</v>
      </c>
      <c r="E12" s="73">
        <v>901</v>
      </c>
      <c r="F12" s="73">
        <v>705</v>
      </c>
      <c r="G12" s="429" t="s">
        <v>112</v>
      </c>
      <c r="H12" s="429" t="s">
        <v>112</v>
      </c>
      <c r="I12" s="73">
        <f t="shared" si="0"/>
        <v>705</v>
      </c>
      <c r="J12" s="429" t="s">
        <v>112</v>
      </c>
      <c r="K12" s="73">
        <f t="shared" ref="K12:K13" si="1">E12-I12</f>
        <v>196</v>
      </c>
      <c r="L12" s="429" t="s">
        <v>277</v>
      </c>
      <c r="M12" s="429">
        <v>3075</v>
      </c>
      <c r="N12" s="429" t="s">
        <v>277</v>
      </c>
      <c r="O12" s="429" t="s">
        <v>265</v>
      </c>
      <c r="P12" s="429" t="s">
        <v>112</v>
      </c>
      <c r="Q12" s="73">
        <f t="shared" ref="Q12:Q13" si="2">SUM(M12:P12)</f>
        <v>3075</v>
      </c>
      <c r="R12" s="73">
        <v>3</v>
      </c>
      <c r="S12" s="73">
        <v>1</v>
      </c>
      <c r="T12" s="924"/>
      <c r="U12" s="924"/>
      <c r="V12" s="924"/>
      <c r="W12" s="924"/>
      <c r="X12" s="924"/>
      <c r="Y12" s="924"/>
      <c r="Z12" s="924"/>
      <c r="AA12" s="440"/>
      <c r="AB12" s="440"/>
      <c r="AC12" s="440"/>
      <c r="AD12" s="440"/>
      <c r="AE12" s="440"/>
      <c r="AF12" s="440"/>
      <c r="AG12" s="440"/>
      <c r="AH12" s="440"/>
      <c r="AI12" s="440"/>
      <c r="AJ12" s="441"/>
    </row>
    <row r="13" spans="1:36" ht="14.25" thickBot="1">
      <c r="A13" s="634" t="s">
        <v>278</v>
      </c>
      <c r="B13" s="635" t="s">
        <v>279</v>
      </c>
      <c r="C13" s="430">
        <v>67</v>
      </c>
      <c r="D13" s="430">
        <v>3</v>
      </c>
      <c r="E13" s="430">
        <v>692</v>
      </c>
      <c r="F13" s="430">
        <v>666</v>
      </c>
      <c r="G13" s="431" t="s">
        <v>277</v>
      </c>
      <c r="H13" s="431" t="s">
        <v>275</v>
      </c>
      <c r="I13" s="430">
        <f t="shared" si="0"/>
        <v>666</v>
      </c>
      <c r="J13" s="431" t="s">
        <v>112</v>
      </c>
      <c r="K13" s="430">
        <f t="shared" si="1"/>
        <v>26</v>
      </c>
      <c r="L13" s="431" t="s">
        <v>112</v>
      </c>
      <c r="M13" s="431">
        <v>4544</v>
      </c>
      <c r="N13" s="431" t="s">
        <v>112</v>
      </c>
      <c r="O13" s="431" t="s">
        <v>275</v>
      </c>
      <c r="P13" s="431" t="s">
        <v>112</v>
      </c>
      <c r="Q13" s="430">
        <f t="shared" si="2"/>
        <v>4544</v>
      </c>
      <c r="R13" s="430">
        <v>3</v>
      </c>
      <c r="S13" s="430">
        <v>1</v>
      </c>
      <c r="T13" s="935"/>
      <c r="U13" s="935"/>
      <c r="V13" s="935"/>
      <c r="W13" s="935"/>
      <c r="X13" s="935"/>
      <c r="Y13" s="935"/>
      <c r="Z13" s="935"/>
      <c r="AA13" s="444"/>
      <c r="AB13" s="444"/>
      <c r="AC13" s="444"/>
      <c r="AD13" s="444"/>
      <c r="AE13" s="444"/>
      <c r="AF13" s="444"/>
      <c r="AG13" s="444"/>
      <c r="AH13" s="444"/>
      <c r="AI13" s="444"/>
      <c r="AJ13" s="446"/>
    </row>
    <row r="14" spans="1:36" ht="18" customHeight="1" thickTop="1">
      <c r="A14" s="636" t="s">
        <v>262</v>
      </c>
      <c r="B14" s="627"/>
      <c r="C14" s="88">
        <f>SUM(C9:C13)</f>
        <v>311</v>
      </c>
      <c r="D14" s="88">
        <f t="shared" ref="D14:Q14" si="3">SUM(D9:D13)</f>
        <v>14</v>
      </c>
      <c r="E14" s="88">
        <f>SUM(E9:E13)</f>
        <v>3878</v>
      </c>
      <c r="F14" s="88">
        <f t="shared" si="3"/>
        <v>3157</v>
      </c>
      <c r="G14" s="637" t="s">
        <v>112</v>
      </c>
      <c r="H14" s="637" t="s">
        <v>277</v>
      </c>
      <c r="I14" s="88">
        <f t="shared" si="3"/>
        <v>3157</v>
      </c>
      <c r="J14" s="637" t="s">
        <v>112</v>
      </c>
      <c r="K14" s="88">
        <f>SUM(K9:K13)</f>
        <v>721</v>
      </c>
      <c r="L14" s="637" t="s">
        <v>112</v>
      </c>
      <c r="M14" s="88">
        <f t="shared" si="3"/>
        <v>9367</v>
      </c>
      <c r="N14" s="637" t="s">
        <v>112</v>
      </c>
      <c r="O14" s="637" t="s">
        <v>112</v>
      </c>
      <c r="P14" s="637" t="s">
        <v>112</v>
      </c>
      <c r="Q14" s="88">
        <f t="shared" si="3"/>
        <v>9367</v>
      </c>
      <c r="R14" s="88">
        <f>SUM(R9:R13)</f>
        <v>14</v>
      </c>
      <c r="S14" s="88">
        <f>SUM(S9:S13)</f>
        <v>5</v>
      </c>
      <c r="T14" s="629"/>
      <c r="U14" s="629"/>
      <c r="V14" s="629"/>
      <c r="W14" s="629"/>
      <c r="X14" s="629"/>
      <c r="Y14" s="629"/>
      <c r="Z14" s="629"/>
      <c r="AA14" s="629"/>
      <c r="AB14" s="629"/>
      <c r="AC14" s="629"/>
      <c r="AD14" s="629"/>
      <c r="AE14" s="629"/>
      <c r="AF14" s="629"/>
      <c r="AG14" s="629"/>
      <c r="AH14" s="629"/>
      <c r="AI14" s="629"/>
      <c r="AJ14" s="630"/>
    </row>
    <row r="15" spans="1:36">
      <c r="A15" s="638"/>
      <c r="B15" s="638"/>
      <c r="C15" s="73"/>
      <c r="D15" s="73"/>
      <c r="E15" s="73"/>
      <c r="F15" s="73"/>
      <c r="G15" s="429"/>
      <c r="H15" s="429"/>
      <c r="I15" s="73"/>
      <c r="J15" s="429"/>
      <c r="K15" s="73"/>
      <c r="L15" s="429"/>
      <c r="M15" s="73"/>
      <c r="N15" s="429"/>
      <c r="O15" s="429"/>
      <c r="P15" s="429"/>
      <c r="Q15" s="73"/>
      <c r="R15" s="73"/>
      <c r="S15" s="73"/>
      <c r="T15" s="440"/>
      <c r="U15" s="440"/>
      <c r="V15" s="440"/>
      <c r="W15" s="440"/>
      <c r="X15" s="440"/>
      <c r="Y15" s="440"/>
      <c r="Z15" s="440"/>
      <c r="AA15" s="440"/>
      <c r="AB15" s="440"/>
      <c r="AC15" s="440"/>
      <c r="AD15" s="440"/>
      <c r="AE15" s="440"/>
      <c r="AF15" s="440"/>
      <c r="AG15" s="440"/>
      <c r="AH15" s="440"/>
      <c r="AI15" s="440"/>
      <c r="AJ15" s="440"/>
    </row>
    <row r="16" spans="1:36">
      <c r="A16" s="638"/>
      <c r="B16" s="638"/>
      <c r="C16" s="73"/>
      <c r="D16" s="73"/>
      <c r="E16" s="73"/>
      <c r="F16" s="73"/>
      <c r="G16" s="429"/>
      <c r="H16" s="429"/>
      <c r="I16" s="73"/>
      <c r="J16" s="429"/>
      <c r="K16" s="73"/>
      <c r="L16" s="429"/>
      <c r="M16" s="73"/>
      <c r="N16" s="429"/>
      <c r="O16" s="429"/>
      <c r="P16" s="429"/>
      <c r="Q16" s="73"/>
      <c r="R16" s="73"/>
      <c r="S16" s="73"/>
      <c r="T16" s="440"/>
      <c r="U16" s="440"/>
      <c r="V16" s="440"/>
      <c r="W16" s="440"/>
      <c r="X16" s="440"/>
      <c r="Y16" s="440"/>
      <c r="Z16" s="440"/>
      <c r="AA16" s="440"/>
      <c r="AB16" s="440"/>
      <c r="AC16" s="440"/>
      <c r="AD16" s="440"/>
      <c r="AE16" s="440"/>
      <c r="AF16" s="440"/>
      <c r="AG16" s="440"/>
      <c r="AH16" s="440"/>
      <c r="AI16" s="440"/>
      <c r="AJ16" s="440"/>
    </row>
    <row r="17" spans="1:36">
      <c r="A17" s="638"/>
      <c r="B17" s="440"/>
      <c r="C17" s="440"/>
      <c r="D17" s="440"/>
      <c r="E17" s="440"/>
      <c r="F17" s="440"/>
      <c r="G17" s="440"/>
      <c r="H17" s="440"/>
      <c r="I17" s="440"/>
      <c r="J17" s="440"/>
      <c r="K17" s="440"/>
      <c r="L17" s="440"/>
      <c r="M17" s="440"/>
      <c r="N17" s="440"/>
      <c r="O17" s="440"/>
      <c r="P17" s="440"/>
      <c r="Q17" s="440"/>
      <c r="R17" s="440"/>
      <c r="S17" s="440"/>
      <c r="T17" s="440"/>
      <c r="U17" s="440"/>
      <c r="V17" s="440"/>
      <c r="W17" s="440"/>
      <c r="X17" s="440"/>
      <c r="Y17" s="440"/>
      <c r="Z17" s="440"/>
      <c r="AA17" s="440"/>
      <c r="AB17" s="440"/>
      <c r="AC17" s="440"/>
      <c r="AD17" s="440"/>
      <c r="AE17" s="440"/>
      <c r="AF17" s="440"/>
      <c r="AG17" s="440"/>
      <c r="AH17" s="440"/>
      <c r="AI17" s="440"/>
      <c r="AJ17" s="440"/>
    </row>
    <row r="18" spans="1:36">
      <c r="A18" s="639" t="s">
        <v>280</v>
      </c>
      <c r="B18" s="440"/>
      <c r="C18" s="440"/>
      <c r="D18" s="440"/>
      <c r="E18" s="440"/>
      <c r="F18" s="440"/>
      <c r="G18" s="440"/>
      <c r="H18" s="440"/>
      <c r="I18" s="440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  <c r="U18" s="440"/>
      <c r="V18" s="440"/>
      <c r="W18" s="440"/>
      <c r="X18" s="440"/>
      <c r="Y18" s="440"/>
      <c r="Z18" s="440"/>
      <c r="AA18" s="440"/>
      <c r="AB18" s="440"/>
      <c r="AC18" s="440"/>
      <c r="AD18" s="440"/>
      <c r="AE18" s="440"/>
      <c r="AF18" s="440"/>
      <c r="AG18" s="440"/>
      <c r="AH18" s="440"/>
      <c r="AI18" s="440"/>
      <c r="AJ18" s="440"/>
    </row>
    <row r="19" spans="1:36" ht="18" customHeight="1">
      <c r="A19" s="620"/>
      <c r="B19" s="913" t="s">
        <v>239</v>
      </c>
      <c r="C19" s="916" t="s">
        <v>281</v>
      </c>
      <c r="D19" s="918"/>
      <c r="E19" s="916" t="s">
        <v>241</v>
      </c>
      <c r="F19" s="918"/>
      <c r="G19" s="916" t="s">
        <v>282</v>
      </c>
      <c r="H19" s="917"/>
      <c r="I19" s="917"/>
      <c r="J19" s="917"/>
      <c r="K19" s="917"/>
      <c r="L19" s="917"/>
      <c r="M19" s="917"/>
      <c r="N19" s="918"/>
      <c r="O19" s="916" t="s">
        <v>283</v>
      </c>
      <c r="P19" s="917"/>
      <c r="Q19" s="917"/>
      <c r="R19" s="917"/>
      <c r="S19" s="916" t="s">
        <v>284</v>
      </c>
      <c r="T19" s="917"/>
      <c r="U19" s="917"/>
      <c r="V19" s="917"/>
      <c r="W19" s="922" t="s">
        <v>285</v>
      </c>
      <c r="X19" s="922"/>
      <c r="Y19" s="922"/>
      <c r="Z19" s="922"/>
      <c r="AA19" s="922"/>
      <c r="AB19" s="922"/>
      <c r="AC19" s="922"/>
      <c r="AD19" s="922"/>
      <c r="AE19" s="922"/>
      <c r="AF19" s="922"/>
      <c r="AG19" s="922"/>
      <c r="AH19" s="922"/>
      <c r="AI19" s="922"/>
      <c r="AJ19" s="913" t="s">
        <v>286</v>
      </c>
    </row>
    <row r="20" spans="1:36" ht="18" customHeight="1">
      <c r="A20" s="624" t="s">
        <v>287</v>
      </c>
      <c r="B20" s="914"/>
      <c r="C20" s="923" t="s">
        <v>288</v>
      </c>
      <c r="D20" s="923" t="s">
        <v>289</v>
      </c>
      <c r="E20" s="923" t="s">
        <v>288</v>
      </c>
      <c r="F20" s="923" t="s">
        <v>289</v>
      </c>
      <c r="G20" s="923" t="s">
        <v>290</v>
      </c>
      <c r="H20" s="916" t="s">
        <v>249</v>
      </c>
      <c r="I20" s="917"/>
      <c r="J20" s="917"/>
      <c r="K20" s="918"/>
      <c r="L20" s="923" t="s">
        <v>250</v>
      </c>
      <c r="M20" s="925" t="s">
        <v>251</v>
      </c>
      <c r="N20" s="923" t="s">
        <v>252</v>
      </c>
      <c r="O20" s="922" t="s">
        <v>249</v>
      </c>
      <c r="P20" s="922"/>
      <c r="Q20" s="922"/>
      <c r="R20" s="925" t="s">
        <v>262</v>
      </c>
      <c r="S20" s="923" t="s">
        <v>290</v>
      </c>
      <c r="T20" s="922" t="s">
        <v>249</v>
      </c>
      <c r="U20" s="922"/>
      <c r="V20" s="925" t="s">
        <v>251</v>
      </c>
      <c r="W20" s="940" t="s">
        <v>291</v>
      </c>
      <c r="X20" s="940" t="s">
        <v>292</v>
      </c>
      <c r="Y20" s="936" t="s">
        <v>293</v>
      </c>
      <c r="Z20" s="936" t="s">
        <v>294</v>
      </c>
      <c r="AA20" s="936" t="s">
        <v>295</v>
      </c>
      <c r="AB20" s="936" t="s">
        <v>296</v>
      </c>
      <c r="AC20" s="936" t="s">
        <v>297</v>
      </c>
      <c r="AD20" s="938" t="s">
        <v>298</v>
      </c>
      <c r="AE20" s="936" t="s">
        <v>299</v>
      </c>
      <c r="AF20" s="936" t="s">
        <v>300</v>
      </c>
      <c r="AG20" s="936" t="s">
        <v>301</v>
      </c>
      <c r="AH20" s="913"/>
      <c r="AI20" s="913"/>
      <c r="AJ20" s="914"/>
    </row>
    <row r="21" spans="1:36" ht="51" customHeight="1">
      <c r="A21" s="625"/>
      <c r="B21" s="915"/>
      <c r="C21" s="923"/>
      <c r="D21" s="923"/>
      <c r="E21" s="923"/>
      <c r="F21" s="923"/>
      <c r="G21" s="923"/>
      <c r="H21" s="626" t="s">
        <v>302</v>
      </c>
      <c r="I21" s="626" t="s">
        <v>303</v>
      </c>
      <c r="J21" s="626" t="s">
        <v>304</v>
      </c>
      <c r="K21" s="626" t="s">
        <v>262</v>
      </c>
      <c r="L21" s="923"/>
      <c r="M21" s="926"/>
      <c r="N21" s="923"/>
      <c r="O21" s="640" t="s">
        <v>253</v>
      </c>
      <c r="P21" s="626" t="s">
        <v>254</v>
      </c>
      <c r="Q21" s="626" t="s">
        <v>255</v>
      </c>
      <c r="R21" s="926"/>
      <c r="S21" s="923"/>
      <c r="T21" s="626" t="s">
        <v>305</v>
      </c>
      <c r="U21" s="626" t="s">
        <v>306</v>
      </c>
      <c r="V21" s="926"/>
      <c r="W21" s="940"/>
      <c r="X21" s="940"/>
      <c r="Y21" s="937"/>
      <c r="Z21" s="937"/>
      <c r="AA21" s="937"/>
      <c r="AB21" s="937"/>
      <c r="AC21" s="937"/>
      <c r="AD21" s="939"/>
      <c r="AE21" s="937"/>
      <c r="AF21" s="937"/>
      <c r="AG21" s="937"/>
      <c r="AH21" s="915"/>
      <c r="AI21" s="915"/>
      <c r="AJ21" s="915"/>
    </row>
    <row r="22" spans="1:36">
      <c r="A22" s="631" t="s">
        <v>307</v>
      </c>
      <c r="B22" s="621" t="s">
        <v>308</v>
      </c>
      <c r="C22" s="63">
        <v>617</v>
      </c>
      <c r="D22" s="63">
        <v>26</v>
      </c>
      <c r="E22" s="63">
        <v>21</v>
      </c>
      <c r="F22" s="63">
        <v>5</v>
      </c>
      <c r="G22" s="63">
        <v>6013</v>
      </c>
      <c r="H22" s="63">
        <v>4548</v>
      </c>
      <c r="I22" s="432">
        <v>355</v>
      </c>
      <c r="J22" s="433" t="s">
        <v>309</v>
      </c>
      <c r="K22" s="63">
        <f>SUM(H22:J22)</f>
        <v>4903</v>
      </c>
      <c r="L22" s="433" t="s">
        <v>265</v>
      </c>
      <c r="M22" s="428">
        <f>G22-K22</f>
        <v>1110</v>
      </c>
      <c r="N22" s="433" t="s">
        <v>310</v>
      </c>
      <c r="O22" s="63">
        <v>10354</v>
      </c>
      <c r="P22" s="63">
        <v>4250</v>
      </c>
      <c r="Q22" s="433" t="s">
        <v>310</v>
      </c>
      <c r="R22" s="63">
        <f>SUM(O22:Q22)</f>
        <v>14604</v>
      </c>
      <c r="S22" s="63">
        <v>1215</v>
      </c>
      <c r="T22" s="63">
        <v>1024</v>
      </c>
      <c r="U22" s="433" t="s">
        <v>309</v>
      </c>
      <c r="V22" s="428">
        <v>191</v>
      </c>
      <c r="W22" s="434">
        <v>25</v>
      </c>
      <c r="X22" s="434">
        <v>1</v>
      </c>
      <c r="Y22" s="435" t="s">
        <v>309</v>
      </c>
      <c r="Z22" s="434">
        <v>1</v>
      </c>
      <c r="AA22" s="435" t="s">
        <v>265</v>
      </c>
      <c r="AB22" s="434">
        <v>1</v>
      </c>
      <c r="AC22" s="435" t="s">
        <v>311</v>
      </c>
      <c r="AD22" s="434">
        <v>1</v>
      </c>
      <c r="AE22" s="434">
        <v>1</v>
      </c>
      <c r="AF22" s="435">
        <v>3</v>
      </c>
      <c r="AG22" s="436">
        <v>1</v>
      </c>
      <c r="AH22" s="434"/>
      <c r="AI22" s="434"/>
      <c r="AJ22" s="437">
        <v>1</v>
      </c>
    </row>
    <row r="23" spans="1:36" ht="18" customHeight="1">
      <c r="A23" s="632" t="s">
        <v>312</v>
      </c>
      <c r="B23" s="633" t="s">
        <v>313</v>
      </c>
      <c r="C23" s="73">
        <v>660</v>
      </c>
      <c r="D23" s="73">
        <v>30</v>
      </c>
      <c r="E23" s="73">
        <v>22</v>
      </c>
      <c r="F23" s="73">
        <v>7</v>
      </c>
      <c r="G23" s="73">
        <v>7418</v>
      </c>
      <c r="H23" s="73">
        <v>5873</v>
      </c>
      <c r="I23" s="438" t="s">
        <v>265</v>
      </c>
      <c r="J23" s="438" t="s">
        <v>265</v>
      </c>
      <c r="K23" s="73">
        <f>SUM(H23:J23)</f>
        <v>5873</v>
      </c>
      <c r="L23" s="438" t="s">
        <v>309</v>
      </c>
      <c r="M23" s="73">
        <f>G23-K23</f>
        <v>1545</v>
      </c>
      <c r="N23" s="438" t="s">
        <v>314</v>
      </c>
      <c r="O23" s="73">
        <v>12655</v>
      </c>
      <c r="P23" s="73">
        <v>10448</v>
      </c>
      <c r="Q23" s="438" t="s">
        <v>311</v>
      </c>
      <c r="R23" s="73">
        <f>SUM(O23:Q23)</f>
        <v>23103</v>
      </c>
      <c r="S23" s="73">
        <v>1215</v>
      </c>
      <c r="T23" s="73">
        <v>1160</v>
      </c>
      <c r="U23" s="439">
        <v>53</v>
      </c>
      <c r="V23" s="73">
        <f>IF(S23&gt;=T23+U23,S23-T23-U23,"")</f>
        <v>2</v>
      </c>
      <c r="W23" s="440">
        <v>29</v>
      </c>
      <c r="X23" s="440">
        <v>1</v>
      </c>
      <c r="Y23" s="436" t="s">
        <v>310</v>
      </c>
      <c r="Z23" s="440">
        <v>1</v>
      </c>
      <c r="AA23" s="436" t="s">
        <v>265</v>
      </c>
      <c r="AB23" s="440">
        <v>1</v>
      </c>
      <c r="AC23" s="436" t="s">
        <v>112</v>
      </c>
      <c r="AD23" s="436" t="s">
        <v>309</v>
      </c>
      <c r="AE23" s="440">
        <v>1</v>
      </c>
      <c r="AF23" s="440">
        <v>1</v>
      </c>
      <c r="AG23" s="436">
        <v>1</v>
      </c>
      <c r="AH23" s="440"/>
      <c r="AI23" s="440"/>
      <c r="AJ23" s="441">
        <v>1</v>
      </c>
    </row>
    <row r="24" spans="1:36" ht="18" customHeight="1">
      <c r="A24" s="632" t="s">
        <v>315</v>
      </c>
      <c r="B24" s="633" t="s">
        <v>316</v>
      </c>
      <c r="C24" s="73">
        <v>516</v>
      </c>
      <c r="D24" s="73">
        <v>21</v>
      </c>
      <c r="E24" s="73">
        <v>18</v>
      </c>
      <c r="F24" s="73">
        <v>4</v>
      </c>
      <c r="G24" s="73">
        <v>6476</v>
      </c>
      <c r="H24" s="73">
        <v>5629</v>
      </c>
      <c r="I24" s="438" t="s">
        <v>314</v>
      </c>
      <c r="J24" s="438" t="s">
        <v>265</v>
      </c>
      <c r="K24" s="73">
        <f>SUM(H24:J24)</f>
        <v>5629</v>
      </c>
      <c r="L24" s="438" t="s">
        <v>311</v>
      </c>
      <c r="M24" s="73">
        <f>G24-K24</f>
        <v>847</v>
      </c>
      <c r="N24" s="438" t="s">
        <v>310</v>
      </c>
      <c r="O24" s="73">
        <v>17430</v>
      </c>
      <c r="P24" s="73">
        <v>17721</v>
      </c>
      <c r="Q24" s="438" t="s">
        <v>311</v>
      </c>
      <c r="R24" s="73">
        <f t="shared" ref="R24:R25" si="4">SUM(O24:Q24)</f>
        <v>35151</v>
      </c>
      <c r="S24" s="73">
        <v>1215</v>
      </c>
      <c r="T24" s="73">
        <v>1215</v>
      </c>
      <c r="U24" s="438" t="s">
        <v>265</v>
      </c>
      <c r="V24" s="73">
        <v>0</v>
      </c>
      <c r="W24" s="440">
        <v>22</v>
      </c>
      <c r="X24" s="440">
        <v>1</v>
      </c>
      <c r="Y24" s="436" t="s">
        <v>311</v>
      </c>
      <c r="Z24" s="440">
        <v>1</v>
      </c>
      <c r="AA24" s="436" t="s">
        <v>310</v>
      </c>
      <c r="AB24" s="440">
        <v>1</v>
      </c>
      <c r="AC24" s="440">
        <v>1</v>
      </c>
      <c r="AD24" s="440">
        <v>1</v>
      </c>
      <c r="AE24" s="440">
        <v>1</v>
      </c>
      <c r="AF24" s="436">
        <v>1</v>
      </c>
      <c r="AG24" s="440">
        <v>2</v>
      </c>
      <c r="AH24" s="440"/>
      <c r="AI24" s="440"/>
      <c r="AJ24" s="441">
        <v>1</v>
      </c>
    </row>
    <row r="25" spans="1:36" ht="18" customHeight="1">
      <c r="A25" s="632" t="s">
        <v>317</v>
      </c>
      <c r="B25" s="633" t="s">
        <v>308</v>
      </c>
      <c r="C25" s="73">
        <v>529</v>
      </c>
      <c r="D25" s="73">
        <v>42</v>
      </c>
      <c r="E25" s="73">
        <v>18</v>
      </c>
      <c r="F25" s="73">
        <v>6</v>
      </c>
      <c r="G25" s="73">
        <v>6008</v>
      </c>
      <c r="H25" s="73">
        <v>5590</v>
      </c>
      <c r="I25" s="438" t="s">
        <v>265</v>
      </c>
      <c r="J25" s="438" t="s">
        <v>310</v>
      </c>
      <c r="K25" s="73">
        <f>SUM(H25:J25)</f>
        <v>5590</v>
      </c>
      <c r="L25" s="438" t="s">
        <v>112</v>
      </c>
      <c r="M25" s="73">
        <f>G25-K25</f>
        <v>418</v>
      </c>
      <c r="N25" s="438" t="s">
        <v>310</v>
      </c>
      <c r="O25" s="73">
        <v>17683</v>
      </c>
      <c r="P25" s="73">
        <v>10554</v>
      </c>
      <c r="Q25" s="438" t="s">
        <v>311</v>
      </c>
      <c r="R25" s="73">
        <f t="shared" si="4"/>
        <v>28237</v>
      </c>
      <c r="S25" s="73">
        <v>1215</v>
      </c>
      <c r="T25" s="73">
        <v>1215</v>
      </c>
      <c r="U25" s="438" t="s">
        <v>310</v>
      </c>
      <c r="V25" s="73">
        <v>0</v>
      </c>
      <c r="W25" s="440">
        <v>24</v>
      </c>
      <c r="X25" s="440">
        <v>1</v>
      </c>
      <c r="Y25" s="436" t="s">
        <v>265</v>
      </c>
      <c r="Z25" s="440">
        <v>1</v>
      </c>
      <c r="AA25" s="436" t="s">
        <v>310</v>
      </c>
      <c r="AB25" s="440">
        <v>1</v>
      </c>
      <c r="AC25" s="436" t="s">
        <v>309</v>
      </c>
      <c r="AD25" s="440">
        <v>1</v>
      </c>
      <c r="AE25" s="440">
        <v>1</v>
      </c>
      <c r="AF25" s="436">
        <v>4</v>
      </c>
      <c r="AG25" s="436">
        <v>1</v>
      </c>
      <c r="AH25" s="440"/>
      <c r="AI25" s="440"/>
      <c r="AJ25" s="441">
        <v>1</v>
      </c>
    </row>
    <row r="26" spans="1:36" ht="14.25" thickBot="1">
      <c r="A26" s="634" t="s">
        <v>318</v>
      </c>
      <c r="B26" s="635" t="s">
        <v>319</v>
      </c>
      <c r="C26" s="430">
        <v>591</v>
      </c>
      <c r="D26" s="430">
        <v>28</v>
      </c>
      <c r="E26" s="430">
        <v>20</v>
      </c>
      <c r="F26" s="430">
        <v>4</v>
      </c>
      <c r="G26" s="430">
        <v>6285</v>
      </c>
      <c r="H26" s="430">
        <v>5232</v>
      </c>
      <c r="I26" s="442">
        <v>167</v>
      </c>
      <c r="J26" s="443" t="s">
        <v>310</v>
      </c>
      <c r="K26" s="430">
        <f>SUM(H26:J26)</f>
        <v>5399</v>
      </c>
      <c r="L26" s="443">
        <v>3879</v>
      </c>
      <c r="M26" s="430">
        <f>G26-K26</f>
        <v>886</v>
      </c>
      <c r="N26" s="443">
        <v>3879</v>
      </c>
      <c r="O26" s="430">
        <v>15643</v>
      </c>
      <c r="P26" s="430">
        <v>12711</v>
      </c>
      <c r="Q26" s="442">
        <v>9924</v>
      </c>
      <c r="R26" s="430">
        <v>38278</v>
      </c>
      <c r="S26" s="430">
        <v>1215</v>
      </c>
      <c r="T26" s="430">
        <v>1192</v>
      </c>
      <c r="U26" s="443" t="s">
        <v>112</v>
      </c>
      <c r="V26" s="430">
        <v>23</v>
      </c>
      <c r="W26" s="444">
        <v>24</v>
      </c>
      <c r="X26" s="444">
        <v>1</v>
      </c>
      <c r="Y26" s="445" t="s">
        <v>309</v>
      </c>
      <c r="Z26" s="444">
        <v>1</v>
      </c>
      <c r="AA26" s="445" t="s">
        <v>309</v>
      </c>
      <c r="AB26" s="444">
        <v>1</v>
      </c>
      <c r="AC26" s="445" t="s">
        <v>265</v>
      </c>
      <c r="AD26" s="445" t="s">
        <v>311</v>
      </c>
      <c r="AE26" s="444">
        <v>1</v>
      </c>
      <c r="AF26" s="445">
        <v>2</v>
      </c>
      <c r="AG26" s="445">
        <v>1</v>
      </c>
      <c r="AH26" s="444"/>
      <c r="AI26" s="444"/>
      <c r="AJ26" s="446">
        <v>1</v>
      </c>
    </row>
    <row r="27" spans="1:36" ht="18" customHeight="1" thickTop="1">
      <c r="A27" s="627" t="s">
        <v>262</v>
      </c>
      <c r="B27" s="627"/>
      <c r="C27" s="88">
        <f>SUM(C22:C26)</f>
        <v>2913</v>
      </c>
      <c r="D27" s="88">
        <f>SUM(D22:D26)</f>
        <v>147</v>
      </c>
      <c r="E27" s="88">
        <f>SUM(E22:E26)</f>
        <v>99</v>
      </c>
      <c r="F27" s="88">
        <f>SUM(F22:F26)</f>
        <v>26</v>
      </c>
      <c r="G27" s="88">
        <f>SUM(G22:G26)</f>
        <v>32200</v>
      </c>
      <c r="H27" s="88">
        <f t="shared" ref="H27:AJ27" si="5">SUM(H22:H26)</f>
        <v>26872</v>
      </c>
      <c r="I27" s="641">
        <f t="shared" si="5"/>
        <v>522</v>
      </c>
      <c r="J27" s="447" t="s">
        <v>311</v>
      </c>
      <c r="K27" s="88">
        <f t="shared" si="5"/>
        <v>27394</v>
      </c>
      <c r="L27" s="447">
        <f>SUM(L26)</f>
        <v>3879</v>
      </c>
      <c r="M27" s="88">
        <f>SUM(M22:M26)</f>
        <v>4806</v>
      </c>
      <c r="N27" s="447">
        <f>SUM(N26)</f>
        <v>3879</v>
      </c>
      <c r="O27" s="88">
        <f t="shared" si="5"/>
        <v>73765</v>
      </c>
      <c r="P27" s="88">
        <f>SUM(P22:P26)</f>
        <v>55684</v>
      </c>
      <c r="Q27" s="641">
        <f t="shared" si="5"/>
        <v>9924</v>
      </c>
      <c r="R27" s="88">
        <f>SUM(R22:R26)</f>
        <v>139373</v>
      </c>
      <c r="S27" s="88">
        <f>SUM(S22:S26)</f>
        <v>6075</v>
      </c>
      <c r="T27" s="88">
        <f t="shared" si="5"/>
        <v>5806</v>
      </c>
      <c r="U27" s="641">
        <f t="shared" si="5"/>
        <v>53</v>
      </c>
      <c r="V27" s="642">
        <f>SUM(V22:V26)</f>
        <v>216</v>
      </c>
      <c r="W27" s="642">
        <f>SUM(W22:W26)</f>
        <v>124</v>
      </c>
      <c r="X27" s="642">
        <f t="shared" si="5"/>
        <v>5</v>
      </c>
      <c r="Y27" s="642">
        <f>SUM(Y22:Y26)</f>
        <v>0</v>
      </c>
      <c r="Z27" s="642">
        <f t="shared" si="5"/>
        <v>5</v>
      </c>
      <c r="AA27" s="642">
        <f>SUM(AA22:AA26)</f>
        <v>0</v>
      </c>
      <c r="AB27" s="642">
        <f t="shared" si="5"/>
        <v>5</v>
      </c>
      <c r="AC27" s="642">
        <f>SUM(AC22:AC26)</f>
        <v>1</v>
      </c>
      <c r="AD27" s="642">
        <f>SUM(AD22:AD26)</f>
        <v>3</v>
      </c>
      <c r="AE27" s="642">
        <f t="shared" si="5"/>
        <v>5</v>
      </c>
      <c r="AF27" s="642">
        <f>SUM(AF22:AF26)</f>
        <v>11</v>
      </c>
      <c r="AG27" s="642">
        <f>SUM(AG22:AG26)</f>
        <v>6</v>
      </c>
      <c r="AH27" s="642"/>
      <c r="AI27" s="642"/>
      <c r="AJ27" s="643">
        <f t="shared" si="5"/>
        <v>5</v>
      </c>
    </row>
    <row r="28" spans="1:36">
      <c r="A28" s="638"/>
      <c r="B28" s="638"/>
      <c r="C28" s="73"/>
      <c r="D28" s="73"/>
      <c r="E28" s="73"/>
      <c r="F28" s="73"/>
      <c r="G28" s="73"/>
      <c r="H28" s="73"/>
      <c r="I28" s="439"/>
      <c r="J28" s="439"/>
      <c r="K28" s="73"/>
      <c r="L28" s="439"/>
      <c r="M28" s="73"/>
      <c r="N28" s="439"/>
      <c r="O28" s="73"/>
      <c r="P28" s="73"/>
      <c r="Q28" s="439"/>
      <c r="R28" s="73"/>
      <c r="S28" s="73"/>
      <c r="T28" s="73"/>
      <c r="U28" s="439"/>
      <c r="V28" s="73"/>
      <c r="W28" s="440"/>
      <c r="X28" s="440"/>
      <c r="Y28" s="440"/>
      <c r="Z28" s="440"/>
      <c r="AA28" s="440"/>
      <c r="AB28" s="440"/>
      <c r="AC28" s="440"/>
      <c r="AD28" s="440"/>
      <c r="AE28" s="440"/>
      <c r="AF28" s="440"/>
      <c r="AG28" s="440"/>
      <c r="AH28" s="440"/>
      <c r="AI28" s="440"/>
      <c r="AJ28" s="440"/>
    </row>
    <row r="29" spans="1:36">
      <c r="A29" s="638"/>
      <c r="B29" s="638"/>
      <c r="C29" s="73"/>
      <c r="D29" s="73"/>
      <c r="E29" s="73"/>
      <c r="F29" s="73"/>
      <c r="G29" s="73"/>
      <c r="H29" s="73"/>
      <c r="I29" s="439"/>
      <c r="J29" s="439"/>
      <c r="K29" s="73"/>
      <c r="L29" s="439"/>
      <c r="M29" s="73"/>
      <c r="N29" s="439"/>
      <c r="O29" s="73"/>
      <c r="P29" s="73"/>
      <c r="Q29" s="439"/>
      <c r="R29" s="73"/>
      <c r="S29" s="73"/>
      <c r="T29" s="73"/>
      <c r="U29" s="439"/>
      <c r="V29" s="73"/>
      <c r="W29" s="440"/>
      <c r="X29" s="440"/>
      <c r="Y29" s="440"/>
      <c r="Z29" s="440"/>
      <c r="AA29" s="440"/>
      <c r="AB29" s="440"/>
      <c r="AC29" s="440"/>
      <c r="AD29" s="440"/>
      <c r="AE29" s="440"/>
      <c r="AF29" s="440"/>
      <c r="AG29" s="440"/>
      <c r="AH29" s="440"/>
      <c r="AI29" s="440"/>
      <c r="AJ29" s="440"/>
    </row>
    <row r="30" spans="1:36">
      <c r="A30" s="440"/>
      <c r="B30" s="440"/>
      <c r="C30" s="440"/>
      <c r="D30" s="440"/>
      <c r="E30" s="440"/>
      <c r="F30" s="440"/>
      <c r="G30" s="440"/>
      <c r="H30" s="440"/>
      <c r="I30" s="440"/>
      <c r="J30" s="440"/>
      <c r="K30" s="440"/>
      <c r="L30" s="440"/>
      <c r="M30" s="440"/>
      <c r="N30" s="440"/>
      <c r="O30" s="440"/>
      <c r="P30" s="440"/>
      <c r="Q30" s="440"/>
      <c r="R30" s="440"/>
      <c r="S30" s="440"/>
      <c r="T30" s="440"/>
      <c r="U30" s="440"/>
      <c r="V30" s="440"/>
      <c r="W30" s="440"/>
      <c r="X30" s="440"/>
      <c r="Y30" s="440"/>
      <c r="Z30" s="440"/>
      <c r="AA30" s="440"/>
      <c r="AB30" s="440"/>
      <c r="AC30" s="440"/>
      <c r="AD30" s="440"/>
      <c r="AE30" s="440"/>
      <c r="AF30" s="440"/>
      <c r="AG30" s="440"/>
      <c r="AH30" s="440"/>
      <c r="AI30" s="440"/>
      <c r="AJ30" s="440"/>
    </row>
    <row r="31" spans="1:36">
      <c r="A31" s="376" t="s">
        <v>320</v>
      </c>
      <c r="B31" s="440"/>
      <c r="C31" s="440"/>
      <c r="D31" s="440"/>
      <c r="E31" s="440"/>
      <c r="F31" s="440"/>
      <c r="G31" s="440"/>
      <c r="H31" s="440"/>
      <c r="I31" s="440"/>
      <c r="J31" s="440"/>
      <c r="K31" s="440"/>
      <c r="L31" s="440"/>
      <c r="M31" s="440"/>
      <c r="N31" s="440"/>
      <c r="O31" s="440"/>
      <c r="P31" s="440"/>
      <c r="Q31" s="440"/>
      <c r="R31" s="440"/>
      <c r="S31" s="440"/>
      <c r="T31" s="440"/>
      <c r="U31" s="440"/>
      <c r="V31" s="440"/>
      <c r="W31" s="440"/>
      <c r="X31" s="440"/>
      <c r="Y31" s="440"/>
      <c r="Z31" s="440"/>
      <c r="AA31" s="440"/>
      <c r="AB31" s="440"/>
      <c r="AC31" s="440"/>
      <c r="AD31" s="440"/>
      <c r="AE31" s="440"/>
      <c r="AF31" s="440"/>
      <c r="AG31" s="440"/>
      <c r="AH31" s="440"/>
      <c r="AI31" s="440"/>
      <c r="AJ31" s="440"/>
    </row>
    <row r="32" spans="1:36" ht="18" customHeight="1">
      <c r="A32" s="620"/>
      <c r="B32" s="913" t="s">
        <v>239</v>
      </c>
      <c r="C32" s="916" t="s">
        <v>281</v>
      </c>
      <c r="D32" s="918"/>
      <c r="E32" s="916" t="s">
        <v>241</v>
      </c>
      <c r="F32" s="918"/>
      <c r="G32" s="916" t="s">
        <v>282</v>
      </c>
      <c r="H32" s="917"/>
      <c r="I32" s="917"/>
      <c r="J32" s="917"/>
      <c r="K32" s="917"/>
      <c r="L32" s="917"/>
      <c r="M32" s="917"/>
      <c r="N32" s="918"/>
      <c r="O32" s="916" t="s">
        <v>283</v>
      </c>
      <c r="P32" s="917"/>
      <c r="Q32" s="917"/>
      <c r="R32" s="917"/>
      <c r="S32" s="916" t="s">
        <v>284</v>
      </c>
      <c r="T32" s="917"/>
      <c r="U32" s="917"/>
      <c r="V32" s="917"/>
      <c r="W32" s="922" t="s">
        <v>285</v>
      </c>
      <c r="X32" s="922"/>
      <c r="Y32" s="922"/>
      <c r="Z32" s="922"/>
      <c r="AA32" s="922"/>
      <c r="AB32" s="922"/>
      <c r="AC32" s="922"/>
      <c r="AD32" s="922"/>
      <c r="AE32" s="922"/>
      <c r="AF32" s="922"/>
      <c r="AG32" s="922"/>
      <c r="AH32" s="922"/>
      <c r="AI32" s="922"/>
      <c r="AJ32" s="913" t="s">
        <v>286</v>
      </c>
    </row>
    <row r="33" spans="1:36" ht="18" customHeight="1">
      <c r="A33" s="624" t="s">
        <v>321</v>
      </c>
      <c r="B33" s="914"/>
      <c r="C33" s="923" t="s">
        <v>288</v>
      </c>
      <c r="D33" s="923" t="s">
        <v>289</v>
      </c>
      <c r="E33" s="923" t="s">
        <v>288</v>
      </c>
      <c r="F33" s="923" t="s">
        <v>289</v>
      </c>
      <c r="G33" s="923" t="s">
        <v>290</v>
      </c>
      <c r="H33" s="916" t="s">
        <v>249</v>
      </c>
      <c r="I33" s="917"/>
      <c r="J33" s="917"/>
      <c r="K33" s="918"/>
      <c r="L33" s="923" t="s">
        <v>250</v>
      </c>
      <c r="M33" s="925" t="s">
        <v>251</v>
      </c>
      <c r="N33" s="923" t="s">
        <v>252</v>
      </c>
      <c r="O33" s="922" t="s">
        <v>249</v>
      </c>
      <c r="P33" s="922"/>
      <c r="Q33" s="922"/>
      <c r="R33" s="925" t="s">
        <v>262</v>
      </c>
      <c r="S33" s="923" t="s">
        <v>290</v>
      </c>
      <c r="T33" s="922" t="s">
        <v>249</v>
      </c>
      <c r="U33" s="922"/>
      <c r="V33" s="925" t="s">
        <v>251</v>
      </c>
      <c r="W33" s="940" t="s">
        <v>291</v>
      </c>
      <c r="X33" s="940" t="s">
        <v>292</v>
      </c>
      <c r="Y33" s="940" t="s">
        <v>294</v>
      </c>
      <c r="Z33" s="940" t="s">
        <v>322</v>
      </c>
      <c r="AA33" s="940" t="s">
        <v>323</v>
      </c>
      <c r="AB33" s="940" t="s">
        <v>296</v>
      </c>
      <c r="AC33" s="940" t="s">
        <v>324</v>
      </c>
      <c r="AD33" s="940" t="s">
        <v>297</v>
      </c>
      <c r="AE33" s="938" t="s">
        <v>325</v>
      </c>
      <c r="AF33" s="940" t="s">
        <v>326</v>
      </c>
      <c r="AG33" s="940" t="s">
        <v>300</v>
      </c>
      <c r="AH33" s="940" t="s">
        <v>301</v>
      </c>
      <c r="AI33" s="940" t="s">
        <v>327</v>
      </c>
      <c r="AJ33" s="914"/>
    </row>
    <row r="34" spans="1:36" ht="51" customHeight="1">
      <c r="A34" s="625"/>
      <c r="B34" s="915"/>
      <c r="C34" s="923"/>
      <c r="D34" s="923"/>
      <c r="E34" s="923"/>
      <c r="F34" s="923"/>
      <c r="G34" s="923"/>
      <c r="H34" s="626" t="s">
        <v>305</v>
      </c>
      <c r="I34" s="626" t="s">
        <v>328</v>
      </c>
      <c r="J34" s="626" t="s">
        <v>329</v>
      </c>
      <c r="K34" s="626" t="s">
        <v>262</v>
      </c>
      <c r="L34" s="923"/>
      <c r="M34" s="926"/>
      <c r="N34" s="923"/>
      <c r="O34" s="640" t="s">
        <v>253</v>
      </c>
      <c r="P34" s="626" t="s">
        <v>254</v>
      </c>
      <c r="Q34" s="626" t="s">
        <v>255</v>
      </c>
      <c r="R34" s="926"/>
      <c r="S34" s="923"/>
      <c r="T34" s="626" t="s">
        <v>330</v>
      </c>
      <c r="U34" s="626" t="s">
        <v>303</v>
      </c>
      <c r="V34" s="926"/>
      <c r="W34" s="940"/>
      <c r="X34" s="940"/>
      <c r="Y34" s="940"/>
      <c r="Z34" s="940"/>
      <c r="AA34" s="940"/>
      <c r="AB34" s="940"/>
      <c r="AC34" s="940"/>
      <c r="AD34" s="940"/>
      <c r="AE34" s="939"/>
      <c r="AF34" s="940"/>
      <c r="AG34" s="940"/>
      <c r="AH34" s="940"/>
      <c r="AI34" s="940"/>
      <c r="AJ34" s="915"/>
    </row>
    <row r="35" spans="1:36" ht="18" customHeight="1">
      <c r="A35" s="631" t="s">
        <v>331</v>
      </c>
      <c r="B35" s="621" t="s">
        <v>332</v>
      </c>
      <c r="C35" s="63">
        <v>825</v>
      </c>
      <c r="D35" s="63">
        <v>30</v>
      </c>
      <c r="E35" s="63">
        <v>24</v>
      </c>
      <c r="F35" s="63">
        <v>4</v>
      </c>
      <c r="G35" s="63">
        <v>8429</v>
      </c>
      <c r="H35" s="73">
        <v>8258</v>
      </c>
      <c r="I35" s="438" t="s">
        <v>265</v>
      </c>
      <c r="J35" s="438" t="s">
        <v>333</v>
      </c>
      <c r="K35" s="73">
        <v>8258</v>
      </c>
      <c r="L35" s="438" t="s">
        <v>265</v>
      </c>
      <c r="M35" s="429">
        <f>G35-K35</f>
        <v>171</v>
      </c>
      <c r="N35" s="438" t="s">
        <v>311</v>
      </c>
      <c r="O35" s="73">
        <v>20100</v>
      </c>
      <c r="P35" s="73">
        <v>14900</v>
      </c>
      <c r="Q35" s="438" t="s">
        <v>311</v>
      </c>
      <c r="R35" s="73">
        <f>SUM(O35:Q35)</f>
        <v>35000</v>
      </c>
      <c r="S35" s="73">
        <v>1476</v>
      </c>
      <c r="T35" s="73">
        <v>1511</v>
      </c>
      <c r="U35" s="438" t="s">
        <v>265</v>
      </c>
      <c r="V35" s="73">
        <v>0</v>
      </c>
      <c r="W35" s="434">
        <v>28</v>
      </c>
      <c r="X35" s="434">
        <v>3</v>
      </c>
      <c r="Y35" s="434">
        <v>2</v>
      </c>
      <c r="Z35" s="434">
        <v>2</v>
      </c>
      <c r="AA35" s="434">
        <v>1</v>
      </c>
      <c r="AB35" s="434">
        <v>2</v>
      </c>
      <c r="AC35" s="435" t="s">
        <v>311</v>
      </c>
      <c r="AD35" s="435">
        <v>1</v>
      </c>
      <c r="AE35" s="435">
        <v>1</v>
      </c>
      <c r="AF35" s="435">
        <v>1</v>
      </c>
      <c r="AG35" s="435">
        <v>4</v>
      </c>
      <c r="AH35" s="434">
        <v>2</v>
      </c>
      <c r="AI35" s="435">
        <v>1</v>
      </c>
      <c r="AJ35" s="437">
        <v>1</v>
      </c>
    </row>
    <row r="36" spans="1:36" ht="18" customHeight="1" thickBot="1">
      <c r="A36" s="634" t="s">
        <v>334</v>
      </c>
      <c r="B36" s="635" t="s">
        <v>335</v>
      </c>
      <c r="C36" s="430">
        <v>570</v>
      </c>
      <c r="D36" s="430">
        <v>17</v>
      </c>
      <c r="E36" s="430">
        <v>18</v>
      </c>
      <c r="F36" s="430">
        <v>3</v>
      </c>
      <c r="G36" s="430">
        <v>6633</v>
      </c>
      <c r="H36" s="430">
        <v>7498</v>
      </c>
      <c r="I36" s="443" t="s">
        <v>112</v>
      </c>
      <c r="J36" s="443" t="s">
        <v>112</v>
      </c>
      <c r="K36" s="430">
        <f>SUM(H36:J36)</f>
        <v>7498</v>
      </c>
      <c r="L36" s="443" t="s">
        <v>112</v>
      </c>
      <c r="M36" s="431">
        <v>0</v>
      </c>
      <c r="N36" s="443" t="s">
        <v>112</v>
      </c>
      <c r="O36" s="430">
        <v>11758</v>
      </c>
      <c r="P36" s="430">
        <v>22619</v>
      </c>
      <c r="Q36" s="443" t="s">
        <v>112</v>
      </c>
      <c r="R36" s="430">
        <f>SUM(O36:Q36)</f>
        <v>34377</v>
      </c>
      <c r="S36" s="430">
        <v>1476</v>
      </c>
      <c r="T36" s="430">
        <v>1222</v>
      </c>
      <c r="U36" s="443" t="s">
        <v>112</v>
      </c>
      <c r="V36" s="430">
        <v>254</v>
      </c>
      <c r="W36" s="444">
        <v>21</v>
      </c>
      <c r="X36" s="444">
        <v>2</v>
      </c>
      <c r="Y36" s="444">
        <v>2</v>
      </c>
      <c r="Z36" s="444">
        <v>1</v>
      </c>
      <c r="AA36" s="444">
        <v>1</v>
      </c>
      <c r="AB36" s="444">
        <v>3</v>
      </c>
      <c r="AC36" s="445" t="s">
        <v>112</v>
      </c>
      <c r="AD36" s="445">
        <v>1</v>
      </c>
      <c r="AE36" s="444">
        <v>1</v>
      </c>
      <c r="AF36" s="444">
        <v>1</v>
      </c>
      <c r="AG36" s="445">
        <v>3</v>
      </c>
      <c r="AH36" s="445">
        <v>2</v>
      </c>
      <c r="AI36" s="445">
        <v>1</v>
      </c>
      <c r="AJ36" s="446">
        <v>1</v>
      </c>
    </row>
    <row r="37" spans="1:36" ht="18" customHeight="1" thickTop="1">
      <c r="A37" s="627" t="s">
        <v>262</v>
      </c>
      <c r="B37" s="627"/>
      <c r="C37" s="88">
        <f>SUM(C35:C36)</f>
        <v>1395</v>
      </c>
      <c r="D37" s="88">
        <f>SUM(D35:D36)</f>
        <v>47</v>
      </c>
      <c r="E37" s="88">
        <f>SUM(E35:E36)</f>
        <v>42</v>
      </c>
      <c r="F37" s="88">
        <f t="shared" ref="F37:AJ37" si="6">SUM(F35:F36)</f>
        <v>7</v>
      </c>
      <c r="G37" s="88">
        <f>SUM(G35:G36)</f>
        <v>15062</v>
      </c>
      <c r="H37" s="88">
        <f>SUM(H35:H36)</f>
        <v>15756</v>
      </c>
      <c r="I37" s="447" t="s">
        <v>265</v>
      </c>
      <c r="J37" s="447" t="s">
        <v>265</v>
      </c>
      <c r="K37" s="88">
        <f>SUM(K35:K36)</f>
        <v>15756</v>
      </c>
      <c r="L37" s="447" t="s">
        <v>112</v>
      </c>
      <c r="M37" s="644">
        <f>SUM(M35:M36)</f>
        <v>171</v>
      </c>
      <c r="N37" s="447" t="s">
        <v>265</v>
      </c>
      <c r="O37" s="88">
        <f t="shared" si="6"/>
        <v>31858</v>
      </c>
      <c r="P37" s="88">
        <f t="shared" si="6"/>
        <v>37519</v>
      </c>
      <c r="Q37" s="447" t="s">
        <v>265</v>
      </c>
      <c r="R37" s="88">
        <f t="shared" si="6"/>
        <v>69377</v>
      </c>
      <c r="S37" s="88">
        <f t="shared" si="6"/>
        <v>2952</v>
      </c>
      <c r="T37" s="88">
        <f>SUM(T35:T36)</f>
        <v>2733</v>
      </c>
      <c r="U37" s="447" t="s">
        <v>265</v>
      </c>
      <c r="V37" s="88">
        <f t="shared" si="6"/>
        <v>254</v>
      </c>
      <c r="W37" s="88">
        <f>SUM(W35:W36)</f>
        <v>49</v>
      </c>
      <c r="X37" s="88">
        <f t="shared" si="6"/>
        <v>5</v>
      </c>
      <c r="Y37" s="88">
        <f t="shared" si="6"/>
        <v>4</v>
      </c>
      <c r="Z37" s="88">
        <f t="shared" si="6"/>
        <v>3</v>
      </c>
      <c r="AA37" s="88">
        <f t="shared" si="6"/>
        <v>2</v>
      </c>
      <c r="AB37" s="88">
        <f t="shared" si="6"/>
        <v>5</v>
      </c>
      <c r="AC37" s="637" t="s">
        <v>265</v>
      </c>
      <c r="AD37" s="88">
        <f t="shared" si="6"/>
        <v>2</v>
      </c>
      <c r="AE37" s="88">
        <f t="shared" si="6"/>
        <v>2</v>
      </c>
      <c r="AF37" s="88">
        <f t="shared" si="6"/>
        <v>2</v>
      </c>
      <c r="AG37" s="88">
        <f t="shared" si="6"/>
        <v>7</v>
      </c>
      <c r="AH37" s="88">
        <f t="shared" si="6"/>
        <v>4</v>
      </c>
      <c r="AI37" s="88">
        <f>SUM(AI35:AI36)</f>
        <v>2</v>
      </c>
      <c r="AJ37" s="643">
        <f t="shared" si="6"/>
        <v>2</v>
      </c>
    </row>
    <row r="38" spans="1:36">
      <c r="A38" s="285"/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5"/>
      <c r="R38" s="285"/>
      <c r="S38" s="285"/>
      <c r="T38" s="285"/>
      <c r="U38" s="285"/>
      <c r="V38" s="285"/>
      <c r="W38" s="285"/>
      <c r="X38" s="285"/>
      <c r="Y38" s="285"/>
      <c r="Z38" s="285"/>
      <c r="AA38" s="285"/>
      <c r="AB38" s="285"/>
      <c r="AC38" s="285"/>
      <c r="AD38" s="285"/>
      <c r="AE38" s="285"/>
      <c r="AF38" s="285"/>
      <c r="AG38" s="292"/>
      <c r="AH38" s="285"/>
      <c r="AI38" s="285"/>
      <c r="AJ38" s="285"/>
    </row>
    <row r="39" spans="1:36">
      <c r="A39" s="285"/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5"/>
      <c r="V39" s="285"/>
      <c r="W39" s="285"/>
      <c r="X39" s="285"/>
      <c r="Y39" s="285"/>
      <c r="Z39" s="285"/>
      <c r="AA39" s="285"/>
      <c r="AB39" s="285"/>
      <c r="AC39" s="285"/>
      <c r="AD39" s="285"/>
      <c r="AE39" s="285"/>
      <c r="AF39" s="285"/>
      <c r="AG39" s="285"/>
      <c r="AH39" s="285"/>
      <c r="AI39" s="285"/>
      <c r="AJ39" s="292" t="s">
        <v>336</v>
      </c>
    </row>
  </sheetData>
  <mergeCells count="93">
    <mergeCell ref="AI33:AI34"/>
    <mergeCell ref="AC33:AC34"/>
    <mergeCell ref="AD33:AD34"/>
    <mergeCell ref="AE33:AE34"/>
    <mergeCell ref="AF33:AF34"/>
    <mergeCell ref="AG33:AG34"/>
    <mergeCell ref="AH33:AH34"/>
    <mergeCell ref="W33:W34"/>
    <mergeCell ref="X33:X34"/>
    <mergeCell ref="Y33:Y34"/>
    <mergeCell ref="Z33:Z34"/>
    <mergeCell ref="AA33:AA34"/>
    <mergeCell ref="AJ32:AJ34"/>
    <mergeCell ref="C33:C34"/>
    <mergeCell ref="D33:D34"/>
    <mergeCell ref="E33:E34"/>
    <mergeCell ref="F33:F34"/>
    <mergeCell ref="G33:G34"/>
    <mergeCell ref="H33:K33"/>
    <mergeCell ref="L33:L34"/>
    <mergeCell ref="M33:M34"/>
    <mergeCell ref="AB33:AB34"/>
    <mergeCell ref="N33:N34"/>
    <mergeCell ref="O33:Q33"/>
    <mergeCell ref="R33:R34"/>
    <mergeCell ref="S33:S34"/>
    <mergeCell ref="T33:U33"/>
    <mergeCell ref="V33:V34"/>
    <mergeCell ref="S32:V32"/>
    <mergeCell ref="Z20:Z21"/>
    <mergeCell ref="AA20:AA21"/>
    <mergeCell ref="AB20:AB21"/>
    <mergeCell ref="AC20:AC21"/>
    <mergeCell ref="W32:AI32"/>
    <mergeCell ref="B32:B34"/>
    <mergeCell ref="C32:D32"/>
    <mergeCell ref="E32:F32"/>
    <mergeCell ref="G32:N32"/>
    <mergeCell ref="O32:R32"/>
    <mergeCell ref="AJ19:AJ21"/>
    <mergeCell ref="C20:C21"/>
    <mergeCell ref="D20:D21"/>
    <mergeCell ref="E20:E21"/>
    <mergeCell ref="F20:F21"/>
    <mergeCell ref="G20:G21"/>
    <mergeCell ref="H20:K20"/>
    <mergeCell ref="L20:L21"/>
    <mergeCell ref="M20:M21"/>
    <mergeCell ref="N20:N21"/>
    <mergeCell ref="S20:S21"/>
    <mergeCell ref="T20:U20"/>
    <mergeCell ref="V20:V21"/>
    <mergeCell ref="W20:W21"/>
    <mergeCell ref="X20:X21"/>
    <mergeCell ref="AF20:AF21"/>
    <mergeCell ref="T13:Z13"/>
    <mergeCell ref="B19:B21"/>
    <mergeCell ref="C19:D19"/>
    <mergeCell ref="E19:F19"/>
    <mergeCell ref="G19:N19"/>
    <mergeCell ref="O19:R19"/>
    <mergeCell ref="S19:V19"/>
    <mergeCell ref="W19:AI19"/>
    <mergeCell ref="O20:Q20"/>
    <mergeCell ref="R20:R21"/>
    <mergeCell ref="Y20:Y21"/>
    <mergeCell ref="AG20:AG21"/>
    <mergeCell ref="AH20:AH21"/>
    <mergeCell ref="AI20:AI21"/>
    <mergeCell ref="AD20:AD21"/>
    <mergeCell ref="AE20:AE21"/>
    <mergeCell ref="T12:Z12"/>
    <mergeCell ref="F7:I7"/>
    <mergeCell ref="J7:J8"/>
    <mergeCell ref="K7:K8"/>
    <mergeCell ref="L7:L8"/>
    <mergeCell ref="M7:M8"/>
    <mergeCell ref="N7:N8"/>
    <mergeCell ref="O7:O8"/>
    <mergeCell ref="R7:R8"/>
    <mergeCell ref="S7:S8"/>
    <mergeCell ref="T7:AJ7"/>
    <mergeCell ref="T10:Z11"/>
    <mergeCell ref="AE4:AJ4"/>
    <mergeCell ref="B6:B8"/>
    <mergeCell ref="C6:C8"/>
    <mergeCell ref="D6:D8"/>
    <mergeCell ref="E6:L6"/>
    <mergeCell ref="M6:O6"/>
    <mergeCell ref="P6:P8"/>
    <mergeCell ref="Q6:Q8"/>
    <mergeCell ref="R6:S6"/>
    <mergeCell ref="E7:E8"/>
  </mergeCells>
  <phoneticPr fontId="5"/>
  <pageMargins left="0.46" right="0.46" top="0.75" bottom="0.75" header="0.3" footer="0.3"/>
  <pageSetup paperSize="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view="pageBreakPreview" zoomScale="85" zoomScaleSheetLayoutView="85" workbookViewId="0">
      <selection activeCell="E33" sqref="E33"/>
    </sheetView>
  </sheetViews>
  <sheetFormatPr defaultColWidth="10" defaultRowHeight="12"/>
  <cols>
    <col min="1" max="1" width="13.125" style="43" customWidth="1"/>
    <col min="2" max="12" width="10.75" style="43" customWidth="1"/>
    <col min="13" max="16384" width="10" style="43"/>
  </cols>
  <sheetData>
    <row r="1" spans="1:12" ht="10.5" customHeight="1"/>
    <row r="2" spans="1:12" ht="21" customHeight="1">
      <c r="A2" s="4" t="s">
        <v>211</v>
      </c>
    </row>
    <row r="3" spans="1:12" ht="21" customHeight="1">
      <c r="A3" s="189" t="s">
        <v>212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1:12" ht="18" customHeight="1">
      <c r="A4" s="189"/>
      <c r="B4" s="151"/>
      <c r="C4" s="261"/>
      <c r="D4" s="151"/>
      <c r="E4" s="151"/>
      <c r="F4" s="151"/>
      <c r="G4" s="151"/>
      <c r="H4" s="151"/>
      <c r="I4" s="151"/>
      <c r="J4" s="151"/>
      <c r="K4" s="151"/>
      <c r="L4" s="151"/>
    </row>
    <row r="5" spans="1:12" ht="21" customHeight="1">
      <c r="K5" s="89"/>
      <c r="L5" s="89" t="s">
        <v>213</v>
      </c>
    </row>
    <row r="6" spans="1:12" ht="24" customHeight="1">
      <c r="A6" s="190" t="s">
        <v>5</v>
      </c>
      <c r="B6" s="191" t="s">
        <v>214</v>
      </c>
      <c r="C6" s="192"/>
      <c r="D6" s="193"/>
      <c r="E6" s="191" t="s">
        <v>14</v>
      </c>
      <c r="F6" s="192"/>
      <c r="G6" s="193"/>
      <c r="H6" s="191" t="s">
        <v>215</v>
      </c>
      <c r="I6" s="191"/>
      <c r="J6" s="191"/>
      <c r="K6" s="191" t="s">
        <v>216</v>
      </c>
      <c r="L6" s="193"/>
    </row>
    <row r="7" spans="1:12" ht="24" customHeight="1">
      <c r="A7" s="262" t="s">
        <v>12</v>
      </c>
      <c r="B7" s="219" t="s">
        <v>72</v>
      </c>
      <c r="C7" s="219" t="s">
        <v>217</v>
      </c>
      <c r="D7" s="219" t="s">
        <v>218</v>
      </c>
      <c r="E7" s="219" t="s">
        <v>72</v>
      </c>
      <c r="F7" s="219" t="s">
        <v>217</v>
      </c>
      <c r="G7" s="219" t="s">
        <v>218</v>
      </c>
      <c r="H7" s="219" t="s">
        <v>72</v>
      </c>
      <c r="I7" s="219" t="s">
        <v>15</v>
      </c>
      <c r="J7" s="219" t="s">
        <v>219</v>
      </c>
      <c r="K7" s="219" t="s">
        <v>217</v>
      </c>
      <c r="L7" s="219" t="s">
        <v>218</v>
      </c>
    </row>
    <row r="8" spans="1:12" ht="24" hidden="1" customHeight="1">
      <c r="A8" s="263" t="s">
        <v>16</v>
      </c>
      <c r="B8" s="264">
        <v>1236</v>
      </c>
      <c r="C8" s="265">
        <v>1106</v>
      </c>
      <c r="D8" s="265">
        <v>130</v>
      </c>
      <c r="E8" s="265">
        <v>31</v>
      </c>
      <c r="F8" s="265">
        <v>27</v>
      </c>
      <c r="G8" s="265">
        <v>4</v>
      </c>
      <c r="H8" s="265">
        <v>74</v>
      </c>
      <c r="I8" s="265" t="s">
        <v>220</v>
      </c>
      <c r="J8" s="265" t="s">
        <v>221</v>
      </c>
      <c r="K8" s="265">
        <f t="shared" ref="K8:L12" si="0">ROUNDUP(C8/F8,0)</f>
        <v>41</v>
      </c>
      <c r="L8" s="266">
        <f t="shared" si="0"/>
        <v>33</v>
      </c>
    </row>
    <row r="9" spans="1:12" ht="24" hidden="1" customHeight="1">
      <c r="A9" s="267" t="s">
        <v>141</v>
      </c>
      <c r="B9" s="268">
        <v>1244</v>
      </c>
      <c r="C9" s="269">
        <v>1115</v>
      </c>
      <c r="D9" s="269">
        <v>129</v>
      </c>
      <c r="E9" s="269">
        <v>31</v>
      </c>
      <c r="F9" s="269">
        <v>27</v>
      </c>
      <c r="G9" s="269">
        <v>4</v>
      </c>
      <c r="H9" s="269">
        <v>76</v>
      </c>
      <c r="I9" s="269" t="s">
        <v>222</v>
      </c>
      <c r="J9" s="269" t="s">
        <v>221</v>
      </c>
      <c r="K9" s="269">
        <f t="shared" si="0"/>
        <v>42</v>
      </c>
      <c r="L9" s="270">
        <f t="shared" si="0"/>
        <v>33</v>
      </c>
    </row>
    <row r="10" spans="1:12" ht="24" hidden="1" customHeight="1">
      <c r="A10" s="210">
        <v>6</v>
      </c>
      <c r="B10" s="271">
        <v>1192</v>
      </c>
      <c r="C10" s="272">
        <v>1114</v>
      </c>
      <c r="D10" s="272">
        <v>78</v>
      </c>
      <c r="E10" s="272">
        <v>30</v>
      </c>
      <c r="F10" s="272">
        <v>27</v>
      </c>
      <c r="G10" s="272">
        <v>3</v>
      </c>
      <c r="H10" s="272">
        <v>74</v>
      </c>
      <c r="I10" s="272" t="s">
        <v>223</v>
      </c>
      <c r="J10" s="272" t="s">
        <v>224</v>
      </c>
      <c r="K10" s="272">
        <f t="shared" si="0"/>
        <v>42</v>
      </c>
      <c r="L10" s="273">
        <f t="shared" si="0"/>
        <v>26</v>
      </c>
    </row>
    <row r="11" spans="1:12" ht="24" hidden="1" customHeight="1">
      <c r="A11" s="210">
        <v>7</v>
      </c>
      <c r="B11" s="271">
        <v>1149</v>
      </c>
      <c r="C11" s="272">
        <v>1094</v>
      </c>
      <c r="D11" s="272">
        <v>55</v>
      </c>
      <c r="E11" s="272">
        <v>29</v>
      </c>
      <c r="F11" s="272">
        <v>27</v>
      </c>
      <c r="G11" s="272">
        <v>2</v>
      </c>
      <c r="H11" s="272">
        <v>75</v>
      </c>
      <c r="I11" s="272" t="s">
        <v>225</v>
      </c>
      <c r="J11" s="272" t="s">
        <v>226</v>
      </c>
      <c r="K11" s="272">
        <f t="shared" si="0"/>
        <v>41</v>
      </c>
      <c r="L11" s="273">
        <f t="shared" si="0"/>
        <v>28</v>
      </c>
    </row>
    <row r="12" spans="1:12" ht="24" hidden="1" customHeight="1">
      <c r="A12" s="210">
        <v>8</v>
      </c>
      <c r="B12" s="271">
        <v>1067</v>
      </c>
      <c r="C12" s="272">
        <v>1042</v>
      </c>
      <c r="D12" s="272">
        <v>25</v>
      </c>
      <c r="E12" s="272">
        <v>27</v>
      </c>
      <c r="F12" s="272">
        <v>26</v>
      </c>
      <c r="G12" s="272">
        <v>1</v>
      </c>
      <c r="H12" s="272">
        <v>71</v>
      </c>
      <c r="I12" s="272" t="s">
        <v>227</v>
      </c>
      <c r="J12" s="272" t="s">
        <v>228</v>
      </c>
      <c r="K12" s="272">
        <f t="shared" si="0"/>
        <v>41</v>
      </c>
      <c r="L12" s="273">
        <f t="shared" si="0"/>
        <v>25</v>
      </c>
    </row>
    <row r="13" spans="1:12" ht="24" hidden="1" customHeight="1">
      <c r="A13" s="210">
        <v>9</v>
      </c>
      <c r="B13" s="271">
        <v>996</v>
      </c>
      <c r="C13" s="272">
        <v>996</v>
      </c>
      <c r="D13" s="272" t="s">
        <v>229</v>
      </c>
      <c r="E13" s="272">
        <v>25</v>
      </c>
      <c r="F13" s="272">
        <v>25</v>
      </c>
      <c r="G13" s="272" t="s">
        <v>112</v>
      </c>
      <c r="H13" s="272">
        <v>69</v>
      </c>
      <c r="I13" s="272">
        <v>59</v>
      </c>
      <c r="J13" s="272">
        <v>10</v>
      </c>
      <c r="K13" s="272">
        <f>ROUNDUP(C13/F13,0)</f>
        <v>40</v>
      </c>
      <c r="L13" s="273" t="s">
        <v>229</v>
      </c>
    </row>
    <row r="14" spans="1:12" ht="24" hidden="1" customHeight="1">
      <c r="A14" s="24" t="s">
        <v>142</v>
      </c>
      <c r="B14" s="274">
        <v>941</v>
      </c>
      <c r="C14" s="275">
        <v>941</v>
      </c>
      <c r="D14" s="275" t="s">
        <v>112</v>
      </c>
      <c r="E14" s="275">
        <v>24</v>
      </c>
      <c r="F14" s="275">
        <v>24</v>
      </c>
      <c r="G14" s="275" t="s">
        <v>229</v>
      </c>
      <c r="H14" s="275">
        <v>66</v>
      </c>
      <c r="I14" s="275">
        <v>55</v>
      </c>
      <c r="J14" s="275">
        <v>11</v>
      </c>
      <c r="K14" s="275">
        <f>ROUNDUP(C14/F14,0)</f>
        <v>40</v>
      </c>
      <c r="L14" s="276" t="s">
        <v>229</v>
      </c>
    </row>
    <row r="15" spans="1:12" ht="24" hidden="1" customHeight="1">
      <c r="A15" s="202" t="s">
        <v>23</v>
      </c>
      <c r="B15" s="277">
        <v>953</v>
      </c>
      <c r="C15" s="278">
        <v>953</v>
      </c>
      <c r="D15" s="278" t="s">
        <v>229</v>
      </c>
      <c r="E15" s="278">
        <v>24</v>
      </c>
      <c r="F15" s="278">
        <v>24</v>
      </c>
      <c r="G15" s="278" t="s">
        <v>112</v>
      </c>
      <c r="H15" s="278">
        <v>66</v>
      </c>
      <c r="I15" s="278">
        <v>55</v>
      </c>
      <c r="J15" s="278">
        <v>11</v>
      </c>
      <c r="K15" s="278">
        <f>ROUNDUP(C15/F15,0)</f>
        <v>40</v>
      </c>
      <c r="L15" s="279" t="s">
        <v>112</v>
      </c>
    </row>
    <row r="16" spans="1:12" ht="24" hidden="1" customHeight="1">
      <c r="A16" s="197" t="s">
        <v>24</v>
      </c>
      <c r="B16" s="277">
        <v>1008</v>
      </c>
      <c r="C16" s="278">
        <v>1008</v>
      </c>
      <c r="D16" s="278" t="s">
        <v>112</v>
      </c>
      <c r="E16" s="278">
        <v>25</v>
      </c>
      <c r="F16" s="278">
        <v>25</v>
      </c>
      <c r="G16" s="278" t="s">
        <v>112</v>
      </c>
      <c r="H16" s="278">
        <v>69</v>
      </c>
      <c r="I16" s="278">
        <v>58</v>
      </c>
      <c r="J16" s="278">
        <v>11</v>
      </c>
      <c r="K16" s="278">
        <f>ROUNDUP(C16/F16,0)</f>
        <v>41</v>
      </c>
      <c r="L16" s="279" t="s">
        <v>229</v>
      </c>
    </row>
    <row r="17" spans="1:12" ht="24" hidden="1" customHeight="1">
      <c r="A17" s="202">
        <v>13</v>
      </c>
      <c r="B17" s="277">
        <v>1003</v>
      </c>
      <c r="C17" s="278">
        <v>1003</v>
      </c>
      <c r="D17" s="278" t="s">
        <v>229</v>
      </c>
      <c r="E17" s="278">
        <v>25</v>
      </c>
      <c r="F17" s="278">
        <v>25</v>
      </c>
      <c r="G17" s="278" t="s">
        <v>112</v>
      </c>
      <c r="H17" s="278">
        <v>71</v>
      </c>
      <c r="I17" s="278">
        <v>60</v>
      </c>
      <c r="J17" s="278">
        <v>11</v>
      </c>
      <c r="K17" s="278">
        <f>ROUNDUP(C17/F17,0)</f>
        <v>41</v>
      </c>
      <c r="L17" s="279" t="s">
        <v>229</v>
      </c>
    </row>
    <row r="18" spans="1:12" ht="24" hidden="1" customHeight="1">
      <c r="A18" s="202">
        <v>14</v>
      </c>
      <c r="B18" s="277">
        <v>994</v>
      </c>
      <c r="C18" s="278">
        <v>994</v>
      </c>
      <c r="D18" s="278" t="s">
        <v>119</v>
      </c>
      <c r="E18" s="278">
        <v>25</v>
      </c>
      <c r="F18" s="278">
        <v>25</v>
      </c>
      <c r="G18" s="278" t="s">
        <v>119</v>
      </c>
      <c r="H18" s="278">
        <v>73</v>
      </c>
      <c r="I18" s="278">
        <v>61</v>
      </c>
      <c r="J18" s="278">
        <v>12</v>
      </c>
      <c r="K18" s="278">
        <v>40</v>
      </c>
      <c r="L18" s="279" t="s">
        <v>119</v>
      </c>
    </row>
    <row r="19" spans="1:12" ht="24" hidden="1" customHeight="1">
      <c r="A19" s="281">
        <v>25</v>
      </c>
      <c r="B19" s="280"/>
      <c r="C19" s="168"/>
      <c r="D19" s="168"/>
      <c r="E19" s="168"/>
      <c r="F19" s="168"/>
      <c r="G19" s="168"/>
      <c r="H19" s="168"/>
      <c r="I19" s="168"/>
      <c r="J19" s="168"/>
      <c r="K19" s="168"/>
      <c r="L19" s="169"/>
    </row>
    <row r="20" spans="1:12" ht="24" customHeight="1">
      <c r="A20" s="65" t="s">
        <v>233</v>
      </c>
      <c r="B20" s="293">
        <v>963</v>
      </c>
      <c r="C20" s="294">
        <v>963</v>
      </c>
      <c r="D20" s="294" t="s">
        <v>229</v>
      </c>
      <c r="E20" s="294">
        <v>24</v>
      </c>
      <c r="F20" s="294">
        <v>24</v>
      </c>
      <c r="G20" s="294" t="s">
        <v>112</v>
      </c>
      <c r="H20" s="294">
        <f>SUM(I20:J20)</f>
        <v>69</v>
      </c>
      <c r="I20" s="294">
        <v>58</v>
      </c>
      <c r="J20" s="294">
        <v>11</v>
      </c>
      <c r="K20" s="294">
        <v>40</v>
      </c>
      <c r="L20" s="295" t="s">
        <v>229</v>
      </c>
    </row>
    <row r="21" spans="1:12" ht="24" customHeight="1">
      <c r="A21" s="65">
        <v>26</v>
      </c>
      <c r="B21" s="282">
        <v>965</v>
      </c>
      <c r="C21" s="283">
        <v>965</v>
      </c>
      <c r="D21" s="283" t="s">
        <v>112</v>
      </c>
      <c r="E21" s="283">
        <v>24</v>
      </c>
      <c r="F21" s="283">
        <v>24</v>
      </c>
      <c r="G21" s="283" t="s">
        <v>229</v>
      </c>
      <c r="H21" s="283">
        <f>SUM(I21:J21)</f>
        <v>69</v>
      </c>
      <c r="I21" s="283">
        <v>58</v>
      </c>
      <c r="J21" s="283">
        <v>11</v>
      </c>
      <c r="K21" s="283">
        <v>40</v>
      </c>
      <c r="L21" s="284" t="s">
        <v>229</v>
      </c>
    </row>
    <row r="22" spans="1:12" ht="24" customHeight="1">
      <c r="A22" s="65">
        <v>27</v>
      </c>
      <c r="B22" s="282">
        <v>959</v>
      </c>
      <c r="C22" s="283">
        <v>959</v>
      </c>
      <c r="D22" s="283" t="s">
        <v>112</v>
      </c>
      <c r="E22" s="283">
        <v>24</v>
      </c>
      <c r="F22" s="283">
        <v>24</v>
      </c>
      <c r="G22" s="283" t="s">
        <v>229</v>
      </c>
      <c r="H22" s="283">
        <f>SUM(I22:J22)</f>
        <v>72</v>
      </c>
      <c r="I22" s="283">
        <v>60</v>
      </c>
      <c r="J22" s="283">
        <v>12</v>
      </c>
      <c r="K22" s="283">
        <v>40</v>
      </c>
      <c r="L22" s="284" t="s">
        <v>229</v>
      </c>
    </row>
    <row r="23" spans="1:12" ht="24" customHeight="1">
      <c r="A23" s="65">
        <v>28</v>
      </c>
      <c r="B23" s="282">
        <v>960</v>
      </c>
      <c r="C23" s="283">
        <v>960</v>
      </c>
      <c r="D23" s="283" t="s">
        <v>229</v>
      </c>
      <c r="E23" s="283">
        <v>24</v>
      </c>
      <c r="F23" s="283">
        <v>24</v>
      </c>
      <c r="G23" s="283" t="s">
        <v>229</v>
      </c>
      <c r="H23" s="283">
        <f>SUM(I23:J23)</f>
        <v>69</v>
      </c>
      <c r="I23" s="283">
        <v>58</v>
      </c>
      <c r="J23" s="283">
        <v>11</v>
      </c>
      <c r="K23" s="283">
        <v>40</v>
      </c>
      <c r="L23" s="284" t="s">
        <v>112</v>
      </c>
    </row>
    <row r="24" spans="1:12" ht="24" customHeight="1">
      <c r="A24" s="65">
        <v>29</v>
      </c>
      <c r="B24" s="282">
        <v>957</v>
      </c>
      <c r="C24" s="283">
        <v>957</v>
      </c>
      <c r="D24" s="283" t="s">
        <v>112</v>
      </c>
      <c r="E24" s="283">
        <v>24</v>
      </c>
      <c r="F24" s="283">
        <v>24</v>
      </c>
      <c r="G24" s="283" t="s">
        <v>112</v>
      </c>
      <c r="H24" s="283">
        <f>SUM(I24:J24)</f>
        <v>67</v>
      </c>
      <c r="I24" s="283">
        <v>56</v>
      </c>
      <c r="J24" s="283">
        <v>11</v>
      </c>
      <c r="K24" s="283">
        <v>40</v>
      </c>
      <c r="L24" s="284" t="s">
        <v>112</v>
      </c>
    </row>
    <row r="25" spans="1:12" ht="24" customHeight="1">
      <c r="A25" s="249">
        <v>30</v>
      </c>
      <c r="B25" s="282">
        <v>957</v>
      </c>
      <c r="C25" s="283">
        <v>957</v>
      </c>
      <c r="D25" s="283" t="s">
        <v>119</v>
      </c>
      <c r="E25" s="283">
        <v>24</v>
      </c>
      <c r="F25" s="283">
        <v>24</v>
      </c>
      <c r="G25" s="283" t="s">
        <v>119</v>
      </c>
      <c r="H25" s="283">
        <v>65</v>
      </c>
      <c r="I25" s="283">
        <v>54</v>
      </c>
      <c r="J25" s="283">
        <v>11</v>
      </c>
      <c r="K25" s="283">
        <v>40</v>
      </c>
      <c r="L25" s="284" t="s">
        <v>119</v>
      </c>
    </row>
    <row r="26" spans="1:12" ht="24" customHeight="1">
      <c r="A26" s="249" t="s">
        <v>230</v>
      </c>
      <c r="B26" s="282">
        <v>956</v>
      </c>
      <c r="C26" s="283">
        <v>956</v>
      </c>
      <c r="D26" s="283" t="s">
        <v>119</v>
      </c>
      <c r="E26" s="283">
        <v>24</v>
      </c>
      <c r="F26" s="283">
        <v>24</v>
      </c>
      <c r="G26" s="283" t="s">
        <v>119</v>
      </c>
      <c r="H26" s="283">
        <v>66</v>
      </c>
      <c r="I26" s="283">
        <v>56</v>
      </c>
      <c r="J26" s="283">
        <v>10</v>
      </c>
      <c r="K26" s="283">
        <v>40</v>
      </c>
      <c r="L26" s="284" t="s">
        <v>119</v>
      </c>
    </row>
    <row r="27" spans="1:12" ht="24" customHeight="1">
      <c r="A27" s="249">
        <v>2</v>
      </c>
      <c r="B27" s="282">
        <v>952</v>
      </c>
      <c r="C27" s="283">
        <v>952</v>
      </c>
      <c r="D27" s="283" t="s">
        <v>119</v>
      </c>
      <c r="E27" s="283">
        <v>24</v>
      </c>
      <c r="F27" s="283">
        <v>24</v>
      </c>
      <c r="G27" s="283" t="s">
        <v>119</v>
      </c>
      <c r="H27" s="283">
        <v>68</v>
      </c>
      <c r="I27" s="283">
        <v>58</v>
      </c>
      <c r="J27" s="283">
        <v>10</v>
      </c>
      <c r="K27" s="283">
        <v>40</v>
      </c>
      <c r="L27" s="284" t="s">
        <v>119</v>
      </c>
    </row>
    <row r="28" spans="1:12" ht="24" customHeight="1">
      <c r="A28" s="249">
        <v>3</v>
      </c>
      <c r="B28" s="282">
        <v>952</v>
      </c>
      <c r="C28" s="283">
        <v>952</v>
      </c>
      <c r="D28" s="283" t="s">
        <v>119</v>
      </c>
      <c r="E28" s="283">
        <v>24</v>
      </c>
      <c r="F28" s="283">
        <v>24</v>
      </c>
      <c r="G28" s="283" t="s">
        <v>119</v>
      </c>
      <c r="H28" s="283">
        <v>67</v>
      </c>
      <c r="I28" s="283">
        <v>57</v>
      </c>
      <c r="J28" s="283">
        <v>10</v>
      </c>
      <c r="K28" s="283">
        <v>40</v>
      </c>
      <c r="L28" s="284" t="s">
        <v>119</v>
      </c>
    </row>
    <row r="29" spans="1:12" ht="24" customHeight="1">
      <c r="A29" s="180">
        <v>4</v>
      </c>
      <c r="B29" s="454">
        <v>951</v>
      </c>
      <c r="C29" s="455">
        <v>951</v>
      </c>
      <c r="D29" s="455" t="s">
        <v>119</v>
      </c>
      <c r="E29" s="455">
        <v>24</v>
      </c>
      <c r="F29" s="455">
        <v>24</v>
      </c>
      <c r="G29" s="455" t="s">
        <v>119</v>
      </c>
      <c r="H29" s="455">
        <v>70</v>
      </c>
      <c r="I29" s="455">
        <v>59</v>
      </c>
      <c r="J29" s="455">
        <v>11</v>
      </c>
      <c r="K29" s="455">
        <v>40</v>
      </c>
      <c r="L29" s="456" t="s">
        <v>119</v>
      </c>
    </row>
    <row r="30" spans="1:12" ht="24" customHeight="1">
      <c r="A30" s="41" t="s">
        <v>231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4" t="s">
        <v>105</v>
      </c>
    </row>
    <row r="31" spans="1:12" ht="18" customHeight="1"/>
    <row r="32" spans="1:12" ht="18" customHeight="1"/>
  </sheetData>
  <phoneticPr fontId="5"/>
  <printOptions horizontalCentered="1"/>
  <pageMargins left="0.70866141732283472" right="0.70866141732283472" top="0.9448818897637796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BreakPreview" topLeftCell="A2" zoomScale="60" zoomScaleNormal="100" workbookViewId="0">
      <selection activeCell="H45" sqref="H45"/>
    </sheetView>
  </sheetViews>
  <sheetFormatPr defaultColWidth="10" defaultRowHeight="12"/>
  <cols>
    <col min="1" max="1" width="9.75" style="43" customWidth="1"/>
    <col min="2" max="13" width="9.375" style="43" customWidth="1"/>
    <col min="14" max="15" width="4.75" style="43" customWidth="1"/>
    <col min="16" max="17" width="6.625" style="43" customWidth="1"/>
    <col min="18" max="16384" width="10" style="43"/>
  </cols>
  <sheetData>
    <row r="1" spans="1:17" hidden="1">
      <c r="A1" s="43" t="s">
        <v>338</v>
      </c>
    </row>
    <row r="2" spans="1:17" ht="17.25">
      <c r="A2" s="941" t="s">
        <v>339</v>
      </c>
      <c r="B2" s="941"/>
      <c r="C2" s="941"/>
      <c r="D2" s="941"/>
      <c r="E2" s="941"/>
      <c r="F2" s="941"/>
      <c r="G2" s="941"/>
      <c r="H2" s="941"/>
      <c r="I2" s="941"/>
      <c r="J2" s="941"/>
      <c r="K2" s="941"/>
      <c r="L2" s="941"/>
      <c r="M2" s="941"/>
      <c r="N2" s="189"/>
      <c r="O2" s="189"/>
    </row>
    <row r="3" spans="1:17">
      <c r="A3" s="296"/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</row>
    <row r="4" spans="1:17" s="297" customFormat="1" ht="18" customHeight="1">
      <c r="I4" s="942" t="s">
        <v>340</v>
      </c>
      <c r="J4" s="942"/>
      <c r="K4" s="942"/>
      <c r="L4" s="942"/>
      <c r="M4" s="942"/>
    </row>
    <row r="5" spans="1:17" s="297" customFormat="1" ht="18" customHeight="1">
      <c r="A5" s="298" t="s">
        <v>186</v>
      </c>
      <c r="B5" s="299" t="s">
        <v>341</v>
      </c>
      <c r="C5" s="300"/>
      <c r="D5" s="299" t="s">
        <v>342</v>
      </c>
      <c r="E5" s="300"/>
      <c r="F5" s="299" t="s">
        <v>343</v>
      </c>
      <c r="G5" s="300"/>
      <c r="H5" s="299" t="s">
        <v>344</v>
      </c>
      <c r="I5" s="300"/>
      <c r="J5" s="299" t="s">
        <v>345</v>
      </c>
      <c r="K5" s="300"/>
      <c r="L5" s="299" t="s">
        <v>346</v>
      </c>
      <c r="M5" s="300"/>
    </row>
    <row r="6" spans="1:17" s="297" customFormat="1" ht="21" customHeight="1">
      <c r="A6" s="301" t="s">
        <v>39</v>
      </c>
      <c r="B6" s="302" t="s">
        <v>347</v>
      </c>
      <c r="C6" s="302" t="s">
        <v>348</v>
      </c>
      <c r="D6" s="302" t="s">
        <v>347</v>
      </c>
      <c r="E6" s="302" t="s">
        <v>348</v>
      </c>
      <c r="F6" s="302" t="s">
        <v>347</v>
      </c>
      <c r="G6" s="302" t="s">
        <v>348</v>
      </c>
      <c r="H6" s="302" t="s">
        <v>347</v>
      </c>
      <c r="I6" s="302" t="s">
        <v>348</v>
      </c>
      <c r="J6" s="302" t="s">
        <v>347</v>
      </c>
      <c r="K6" s="302" t="s">
        <v>348</v>
      </c>
      <c r="L6" s="302" t="s">
        <v>347</v>
      </c>
      <c r="M6" s="302" t="s">
        <v>348</v>
      </c>
    </row>
    <row r="7" spans="1:17" s="297" customFormat="1" ht="18" hidden="1" customHeight="1">
      <c r="A7" s="49" t="s">
        <v>349</v>
      </c>
      <c r="B7" s="62">
        <v>533</v>
      </c>
      <c r="C7" s="61">
        <v>15099</v>
      </c>
      <c r="D7" s="61">
        <v>154</v>
      </c>
      <c r="E7" s="61">
        <v>6695</v>
      </c>
      <c r="F7" s="61">
        <v>96</v>
      </c>
      <c r="G7" s="61">
        <v>1777</v>
      </c>
      <c r="H7" s="61">
        <v>55</v>
      </c>
      <c r="I7" s="61">
        <v>1936</v>
      </c>
      <c r="J7" s="61">
        <v>67</v>
      </c>
      <c r="K7" s="61">
        <v>1351</v>
      </c>
      <c r="L7" s="61">
        <v>90</v>
      </c>
      <c r="M7" s="303">
        <v>857</v>
      </c>
    </row>
    <row r="8" spans="1:17" s="297" customFormat="1" ht="18" hidden="1" customHeight="1">
      <c r="A8" s="49" t="s">
        <v>24</v>
      </c>
      <c r="B8" s="62">
        <v>1315</v>
      </c>
      <c r="C8" s="61">
        <v>35952</v>
      </c>
      <c r="D8" s="61">
        <v>394</v>
      </c>
      <c r="E8" s="61">
        <v>16265</v>
      </c>
      <c r="F8" s="61">
        <v>222</v>
      </c>
      <c r="G8" s="61">
        <v>3059</v>
      </c>
      <c r="H8" s="61">
        <v>171</v>
      </c>
      <c r="I8" s="61">
        <v>6446</v>
      </c>
      <c r="J8" s="61">
        <v>148</v>
      </c>
      <c r="K8" s="61">
        <v>2842</v>
      </c>
      <c r="L8" s="61">
        <v>246</v>
      </c>
      <c r="M8" s="303">
        <v>2244</v>
      </c>
    </row>
    <row r="9" spans="1:17" s="297" customFormat="1" ht="18" hidden="1" customHeight="1">
      <c r="A9" s="304">
        <v>13</v>
      </c>
      <c r="B9" s="57">
        <v>1542</v>
      </c>
      <c r="C9" s="71">
        <v>48630</v>
      </c>
      <c r="D9" s="71">
        <v>405</v>
      </c>
      <c r="E9" s="71">
        <v>18999</v>
      </c>
      <c r="F9" s="71">
        <v>269</v>
      </c>
      <c r="G9" s="71">
        <v>4071</v>
      </c>
      <c r="H9" s="71">
        <v>188</v>
      </c>
      <c r="I9" s="71">
        <v>7564</v>
      </c>
      <c r="J9" s="71">
        <v>156</v>
      </c>
      <c r="K9" s="71">
        <v>3007</v>
      </c>
      <c r="L9" s="71">
        <v>212</v>
      </c>
      <c r="M9" s="305">
        <v>2163</v>
      </c>
    </row>
    <row r="10" spans="1:17" s="297" customFormat="1" ht="18" hidden="1" customHeight="1">
      <c r="A10" s="304">
        <v>14</v>
      </c>
      <c r="B10" s="57">
        <v>1729</v>
      </c>
      <c r="C10" s="71">
        <v>45365</v>
      </c>
      <c r="D10" s="71">
        <v>389</v>
      </c>
      <c r="E10" s="71">
        <v>16575</v>
      </c>
      <c r="F10" s="71">
        <v>293</v>
      </c>
      <c r="G10" s="71">
        <v>4559</v>
      </c>
      <c r="H10" s="71">
        <v>231</v>
      </c>
      <c r="I10" s="71">
        <v>6919</v>
      </c>
      <c r="J10" s="71">
        <v>230</v>
      </c>
      <c r="K10" s="71">
        <v>3698</v>
      </c>
      <c r="L10" s="71">
        <v>277</v>
      </c>
      <c r="M10" s="305">
        <v>2882</v>
      </c>
    </row>
    <row r="11" spans="1:17" s="297" customFormat="1" ht="18" customHeight="1">
      <c r="A11" s="311" t="s">
        <v>233</v>
      </c>
      <c r="B11" s="374">
        <v>1720</v>
      </c>
      <c r="C11" s="63">
        <v>56807</v>
      </c>
      <c r="D11" s="63">
        <v>315</v>
      </c>
      <c r="E11" s="63">
        <v>17024</v>
      </c>
      <c r="F11" s="63">
        <v>263</v>
      </c>
      <c r="G11" s="63">
        <v>2875</v>
      </c>
      <c r="H11" s="63">
        <v>211</v>
      </c>
      <c r="I11" s="63">
        <v>4201</v>
      </c>
      <c r="J11" s="63">
        <v>232</v>
      </c>
      <c r="K11" s="71">
        <v>3456</v>
      </c>
      <c r="L11" s="71">
        <v>247</v>
      </c>
      <c r="M11" s="305">
        <v>3201</v>
      </c>
      <c r="P11" s="458">
        <f>SUM(D11+F11+H11+J11+L11+B38+D38+F38+H38+J38)</f>
        <v>1720</v>
      </c>
      <c r="Q11" s="458">
        <f>SUM(E11+G11+I11+K11+M11+C38+E38+G38+I38+K38)</f>
        <v>56807</v>
      </c>
    </row>
    <row r="12" spans="1:17" s="297" customFormat="1" ht="18" customHeight="1">
      <c r="A12" s="304">
        <v>26</v>
      </c>
      <c r="B12" s="320">
        <v>1897</v>
      </c>
      <c r="C12" s="73">
        <v>71028</v>
      </c>
      <c r="D12" s="73">
        <v>320</v>
      </c>
      <c r="E12" s="73">
        <v>18867</v>
      </c>
      <c r="F12" s="73">
        <v>282</v>
      </c>
      <c r="G12" s="73">
        <v>3853</v>
      </c>
      <c r="H12" s="73">
        <v>206</v>
      </c>
      <c r="I12" s="73">
        <v>5180</v>
      </c>
      <c r="J12" s="73">
        <v>258</v>
      </c>
      <c r="K12" s="71">
        <v>4151</v>
      </c>
      <c r="L12" s="71">
        <v>314</v>
      </c>
      <c r="M12" s="305">
        <v>3807</v>
      </c>
      <c r="P12" s="458">
        <f t="shared" ref="P12:Q20" si="0">SUM(D12+F12+H12+J12+L12+B39+D39+F39+H39+J39)</f>
        <v>1897</v>
      </c>
      <c r="Q12" s="458">
        <f t="shared" si="0"/>
        <v>71028</v>
      </c>
    </row>
    <row r="13" spans="1:17" s="297" customFormat="1" ht="18" customHeight="1">
      <c r="A13" s="304">
        <v>27</v>
      </c>
      <c r="B13" s="320">
        <v>1777</v>
      </c>
      <c r="C13" s="73">
        <v>64450</v>
      </c>
      <c r="D13" s="73">
        <v>265</v>
      </c>
      <c r="E13" s="73">
        <v>13145</v>
      </c>
      <c r="F13" s="73">
        <v>211</v>
      </c>
      <c r="G13" s="73">
        <v>2402</v>
      </c>
      <c r="H13" s="73">
        <v>193</v>
      </c>
      <c r="I13" s="73">
        <v>4926</v>
      </c>
      <c r="J13" s="73">
        <v>262</v>
      </c>
      <c r="K13" s="71">
        <v>4075</v>
      </c>
      <c r="L13" s="71">
        <v>320</v>
      </c>
      <c r="M13" s="305">
        <v>3302</v>
      </c>
      <c r="P13" s="458">
        <f t="shared" si="0"/>
        <v>1777</v>
      </c>
      <c r="Q13" s="458">
        <f t="shared" si="0"/>
        <v>64450</v>
      </c>
    </row>
    <row r="14" spans="1:17" s="297" customFormat="1" ht="18" customHeight="1">
      <c r="A14" s="304">
        <v>28</v>
      </c>
      <c r="B14" s="320">
        <v>1728</v>
      </c>
      <c r="C14" s="73">
        <v>77727</v>
      </c>
      <c r="D14" s="73">
        <v>239</v>
      </c>
      <c r="E14" s="73">
        <v>18462</v>
      </c>
      <c r="F14" s="73">
        <v>250</v>
      </c>
      <c r="G14" s="73">
        <v>3643</v>
      </c>
      <c r="H14" s="73">
        <v>179</v>
      </c>
      <c r="I14" s="73">
        <v>5345</v>
      </c>
      <c r="J14" s="73">
        <v>201</v>
      </c>
      <c r="K14" s="71">
        <v>3059</v>
      </c>
      <c r="L14" s="71">
        <v>330</v>
      </c>
      <c r="M14" s="305">
        <v>2793</v>
      </c>
      <c r="P14" s="458">
        <f t="shared" si="0"/>
        <v>1728</v>
      </c>
      <c r="Q14" s="458">
        <f t="shared" si="0"/>
        <v>77727</v>
      </c>
    </row>
    <row r="15" spans="1:17" s="297" customFormat="1" ht="18" customHeight="1">
      <c r="A15" s="304">
        <v>29</v>
      </c>
      <c r="B15" s="320">
        <v>1546</v>
      </c>
      <c r="C15" s="73">
        <v>60073</v>
      </c>
      <c r="D15" s="73">
        <v>217</v>
      </c>
      <c r="E15" s="73">
        <v>11857</v>
      </c>
      <c r="F15" s="73">
        <v>233</v>
      </c>
      <c r="G15" s="73">
        <v>3270</v>
      </c>
      <c r="H15" s="73">
        <v>206</v>
      </c>
      <c r="I15" s="73">
        <v>4114</v>
      </c>
      <c r="J15" s="73">
        <v>236</v>
      </c>
      <c r="K15" s="71">
        <v>2985</v>
      </c>
      <c r="L15" s="71">
        <v>298</v>
      </c>
      <c r="M15" s="305">
        <v>2639</v>
      </c>
      <c r="P15" s="458">
        <f t="shared" si="0"/>
        <v>1546</v>
      </c>
      <c r="Q15" s="458">
        <f t="shared" si="0"/>
        <v>60073</v>
      </c>
    </row>
    <row r="16" spans="1:17" s="297" customFormat="1" ht="18" customHeight="1">
      <c r="A16" s="304">
        <v>30</v>
      </c>
      <c r="B16" s="57">
        <v>2051</v>
      </c>
      <c r="C16" s="71">
        <v>57378</v>
      </c>
      <c r="D16" s="71">
        <v>332</v>
      </c>
      <c r="E16" s="71">
        <v>13989</v>
      </c>
      <c r="F16" s="71">
        <v>262</v>
      </c>
      <c r="G16" s="71">
        <v>3450</v>
      </c>
      <c r="H16" s="71">
        <v>227</v>
      </c>
      <c r="I16" s="71">
        <v>5834</v>
      </c>
      <c r="J16" s="71">
        <v>309</v>
      </c>
      <c r="K16" s="71">
        <v>4093</v>
      </c>
      <c r="L16" s="71">
        <v>374</v>
      </c>
      <c r="M16" s="305">
        <v>3213</v>
      </c>
      <c r="P16" s="458">
        <f t="shared" si="0"/>
        <v>2051</v>
      </c>
      <c r="Q16" s="458">
        <f t="shared" si="0"/>
        <v>57378</v>
      </c>
    </row>
    <row r="17" spans="1:17" s="297" customFormat="1" ht="18" customHeight="1">
      <c r="A17" s="304" t="s">
        <v>351</v>
      </c>
      <c r="B17" s="57">
        <v>2087.8000000000002</v>
      </c>
      <c r="C17" s="71">
        <v>52343.5</v>
      </c>
      <c r="D17" s="71">
        <v>343</v>
      </c>
      <c r="E17" s="71">
        <v>13607</v>
      </c>
      <c r="F17" s="71">
        <v>282</v>
      </c>
      <c r="G17" s="71">
        <v>1519</v>
      </c>
      <c r="H17" s="71">
        <v>279</v>
      </c>
      <c r="I17" s="71">
        <v>5448</v>
      </c>
      <c r="J17" s="71">
        <v>279</v>
      </c>
      <c r="K17" s="71">
        <v>3870</v>
      </c>
      <c r="L17" s="71">
        <v>383</v>
      </c>
      <c r="M17" s="305">
        <v>2712</v>
      </c>
      <c r="P17" s="458">
        <f t="shared" si="0"/>
        <v>2087.8000000000002</v>
      </c>
      <c r="Q17" s="458">
        <f t="shared" si="0"/>
        <v>52343.5</v>
      </c>
    </row>
    <row r="18" spans="1:17" s="297" customFormat="1" ht="18" customHeight="1">
      <c r="A18" s="304">
        <v>2</v>
      </c>
      <c r="B18" s="57">
        <v>503</v>
      </c>
      <c r="C18" s="71">
        <v>8805</v>
      </c>
      <c r="D18" s="71">
        <v>132</v>
      </c>
      <c r="E18" s="71">
        <v>4915</v>
      </c>
      <c r="F18" s="71">
        <v>48</v>
      </c>
      <c r="G18" s="71">
        <v>355</v>
      </c>
      <c r="H18" s="71">
        <v>88</v>
      </c>
      <c r="I18" s="71">
        <v>1509</v>
      </c>
      <c r="J18" s="71">
        <v>90</v>
      </c>
      <c r="K18" s="71">
        <v>806</v>
      </c>
      <c r="L18" s="71">
        <v>27</v>
      </c>
      <c r="M18" s="305">
        <v>206</v>
      </c>
      <c r="P18" s="458">
        <f t="shared" si="0"/>
        <v>503</v>
      </c>
      <c r="Q18" s="458">
        <f t="shared" si="0"/>
        <v>8805</v>
      </c>
    </row>
    <row r="19" spans="1:17" s="297" customFormat="1" ht="18" customHeight="1">
      <c r="A19" s="304">
        <v>3</v>
      </c>
      <c r="B19" s="57">
        <v>980</v>
      </c>
      <c r="C19" s="71">
        <v>10698</v>
      </c>
      <c r="D19" s="71">
        <v>178</v>
      </c>
      <c r="E19" s="71">
        <v>4604</v>
      </c>
      <c r="F19" s="71">
        <v>44</v>
      </c>
      <c r="G19" s="71">
        <v>758</v>
      </c>
      <c r="H19" s="71">
        <v>216</v>
      </c>
      <c r="I19" s="71">
        <v>2072</v>
      </c>
      <c r="J19" s="71">
        <v>176</v>
      </c>
      <c r="K19" s="71">
        <v>786</v>
      </c>
      <c r="L19" s="71">
        <v>151</v>
      </c>
      <c r="M19" s="305">
        <v>388</v>
      </c>
      <c r="P19" s="458">
        <f t="shared" si="0"/>
        <v>980</v>
      </c>
      <c r="Q19" s="458">
        <f t="shared" si="0"/>
        <v>10698</v>
      </c>
    </row>
    <row r="20" spans="1:17" s="297" customFormat="1" ht="18" customHeight="1">
      <c r="A20" s="306">
        <v>4</v>
      </c>
      <c r="B20" s="83">
        <v>1631</v>
      </c>
      <c r="C20" s="87">
        <v>33966</v>
      </c>
      <c r="D20" s="87">
        <v>317</v>
      </c>
      <c r="E20" s="87">
        <v>12657</v>
      </c>
      <c r="F20" s="87">
        <v>148</v>
      </c>
      <c r="G20" s="87">
        <v>2188</v>
      </c>
      <c r="H20" s="87">
        <v>318</v>
      </c>
      <c r="I20" s="87">
        <v>4558</v>
      </c>
      <c r="J20" s="87">
        <v>219</v>
      </c>
      <c r="K20" s="87">
        <v>2918</v>
      </c>
      <c r="L20" s="87">
        <v>211</v>
      </c>
      <c r="M20" s="457">
        <v>1842</v>
      </c>
      <c r="P20" s="458">
        <f t="shared" si="0"/>
        <v>1631</v>
      </c>
      <c r="Q20" s="458">
        <f t="shared" si="0"/>
        <v>33966</v>
      </c>
    </row>
    <row r="21" spans="1:17" s="297" customFormat="1" ht="18" customHeight="1">
      <c r="A21" s="309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7" ht="18" customHeight="1">
      <c r="A22" s="298" t="s">
        <v>186</v>
      </c>
      <c r="B22" s="299" t="s">
        <v>352</v>
      </c>
      <c r="C22" s="300"/>
      <c r="D22" s="299" t="s">
        <v>353</v>
      </c>
      <c r="E22" s="300"/>
      <c r="F22" s="943" t="s">
        <v>354</v>
      </c>
      <c r="G22" s="944"/>
      <c r="H22" s="943" t="s">
        <v>355</v>
      </c>
      <c r="I22" s="944"/>
      <c r="J22" s="299" t="s">
        <v>356</v>
      </c>
      <c r="K22" s="300"/>
      <c r="L22" s="41"/>
      <c r="M22" s="41"/>
    </row>
    <row r="23" spans="1:17" ht="18" customHeight="1">
      <c r="A23" s="301" t="s">
        <v>39</v>
      </c>
      <c r="B23" s="302" t="s">
        <v>347</v>
      </c>
      <c r="C23" s="302" t="s">
        <v>348</v>
      </c>
      <c r="D23" s="302" t="s">
        <v>347</v>
      </c>
      <c r="E23" s="302" t="s">
        <v>348</v>
      </c>
      <c r="F23" s="302" t="s">
        <v>347</v>
      </c>
      <c r="G23" s="302" t="s">
        <v>348</v>
      </c>
      <c r="H23" s="302" t="s">
        <v>347</v>
      </c>
      <c r="I23" s="302" t="s">
        <v>348</v>
      </c>
      <c r="J23" s="302" t="s">
        <v>347</v>
      </c>
      <c r="K23" s="302" t="s">
        <v>348</v>
      </c>
      <c r="L23" s="41"/>
      <c r="M23" s="41"/>
    </row>
    <row r="24" spans="1:17" ht="18" hidden="1" customHeight="1">
      <c r="A24" s="49" t="s">
        <v>349</v>
      </c>
      <c r="B24" s="62">
        <v>21</v>
      </c>
      <c r="C24" s="61">
        <v>525</v>
      </c>
      <c r="D24" s="61">
        <v>6</v>
      </c>
      <c r="E24" s="61">
        <v>118</v>
      </c>
      <c r="F24" s="61">
        <v>17</v>
      </c>
      <c r="G24" s="61">
        <v>311</v>
      </c>
      <c r="H24" s="61">
        <v>22</v>
      </c>
      <c r="I24" s="61">
        <v>919</v>
      </c>
      <c r="J24" s="61">
        <v>5</v>
      </c>
      <c r="K24" s="303">
        <v>610</v>
      </c>
      <c r="L24" s="41"/>
      <c r="M24" s="41"/>
    </row>
    <row r="25" spans="1:17" ht="18" hidden="1" customHeight="1">
      <c r="A25" s="311" t="s">
        <v>24</v>
      </c>
      <c r="B25" s="62">
        <v>40</v>
      </c>
      <c r="C25" s="61">
        <v>858</v>
      </c>
      <c r="D25" s="61">
        <v>7</v>
      </c>
      <c r="E25" s="61">
        <v>130</v>
      </c>
      <c r="F25" s="61">
        <v>45</v>
      </c>
      <c r="G25" s="61">
        <v>953</v>
      </c>
      <c r="H25" s="61">
        <v>35</v>
      </c>
      <c r="I25" s="61">
        <v>605</v>
      </c>
      <c r="J25" s="61">
        <v>7</v>
      </c>
      <c r="K25" s="303">
        <v>2550</v>
      </c>
      <c r="L25" s="41"/>
      <c r="M25" s="41"/>
    </row>
    <row r="26" spans="1:17" ht="18" hidden="1" customHeight="1">
      <c r="A26" s="304">
        <v>13</v>
      </c>
      <c r="B26" s="57">
        <v>139</v>
      </c>
      <c r="C26" s="71">
        <v>3093</v>
      </c>
      <c r="D26" s="71">
        <v>30</v>
      </c>
      <c r="E26" s="71">
        <v>391</v>
      </c>
      <c r="F26" s="71">
        <v>73</v>
      </c>
      <c r="G26" s="71">
        <v>1701</v>
      </c>
      <c r="H26" s="71">
        <v>39</v>
      </c>
      <c r="I26" s="71">
        <v>3365</v>
      </c>
      <c r="J26" s="71">
        <v>31</v>
      </c>
      <c r="K26" s="305">
        <v>4276</v>
      </c>
      <c r="L26" s="41"/>
      <c r="M26" s="41"/>
    </row>
    <row r="27" spans="1:17" ht="18" hidden="1" customHeight="1">
      <c r="A27" s="304">
        <v>14</v>
      </c>
      <c r="B27" s="57">
        <v>51</v>
      </c>
      <c r="C27" s="71">
        <v>1023</v>
      </c>
      <c r="D27" s="71">
        <v>104</v>
      </c>
      <c r="E27" s="71">
        <v>1001</v>
      </c>
      <c r="F27" s="71">
        <v>71</v>
      </c>
      <c r="G27" s="71">
        <v>1620</v>
      </c>
      <c r="H27" s="71">
        <v>54</v>
      </c>
      <c r="I27" s="71">
        <v>2951</v>
      </c>
      <c r="J27" s="71">
        <v>29</v>
      </c>
      <c r="K27" s="305">
        <v>4137</v>
      </c>
      <c r="L27" s="41"/>
      <c r="M27" s="41"/>
    </row>
    <row r="28" spans="1:17" ht="18" hidden="1" customHeight="1">
      <c r="A28" s="311" t="s">
        <v>350</v>
      </c>
      <c r="B28" s="62">
        <v>79</v>
      </c>
      <c r="C28" s="303">
        <v>1534</v>
      </c>
      <c r="D28" s="61">
        <v>34</v>
      </c>
      <c r="E28" s="61">
        <v>541</v>
      </c>
      <c r="F28" s="62">
        <v>76</v>
      </c>
      <c r="G28" s="303">
        <v>1360</v>
      </c>
      <c r="H28" s="61">
        <v>53</v>
      </c>
      <c r="I28" s="61">
        <v>1088</v>
      </c>
      <c r="J28" s="62">
        <v>48</v>
      </c>
      <c r="K28" s="303">
        <v>3886</v>
      </c>
      <c r="L28" s="41"/>
      <c r="M28" s="41"/>
    </row>
    <row r="29" spans="1:17" ht="18" hidden="1" customHeight="1">
      <c r="A29" s="304">
        <v>16</v>
      </c>
      <c r="B29" s="57">
        <v>31</v>
      </c>
      <c r="C29" s="305">
        <v>523</v>
      </c>
      <c r="D29" s="71">
        <v>27</v>
      </c>
      <c r="E29" s="71">
        <v>497</v>
      </c>
      <c r="F29" s="57">
        <v>84</v>
      </c>
      <c r="G29" s="305">
        <v>1760</v>
      </c>
      <c r="H29" s="71">
        <v>59</v>
      </c>
      <c r="I29" s="71">
        <v>1355</v>
      </c>
      <c r="J29" s="57">
        <v>54</v>
      </c>
      <c r="K29" s="305">
        <v>2440</v>
      </c>
      <c r="L29" s="310"/>
      <c r="M29" s="41"/>
    </row>
    <row r="30" spans="1:17" ht="18" hidden="1" customHeight="1">
      <c r="A30" s="304">
        <v>17</v>
      </c>
      <c r="B30" s="57">
        <v>206</v>
      </c>
      <c r="C30" s="305">
        <v>1439</v>
      </c>
      <c r="D30" s="71">
        <v>178</v>
      </c>
      <c r="E30" s="71">
        <v>2985</v>
      </c>
      <c r="F30" s="57">
        <v>269</v>
      </c>
      <c r="G30" s="305">
        <v>1783</v>
      </c>
      <c r="H30" s="71">
        <v>236</v>
      </c>
      <c r="I30" s="71">
        <v>12080</v>
      </c>
      <c r="J30" s="57">
        <v>73</v>
      </c>
      <c r="K30" s="305">
        <v>2470</v>
      </c>
      <c r="L30" s="310"/>
      <c r="M30" s="41"/>
    </row>
    <row r="31" spans="1:17" ht="18" hidden="1" customHeight="1">
      <c r="A31" s="304">
        <v>18</v>
      </c>
      <c r="B31" s="57">
        <v>39</v>
      </c>
      <c r="C31" s="305">
        <v>876</v>
      </c>
      <c r="D31" s="71">
        <v>53</v>
      </c>
      <c r="E31" s="71">
        <v>808</v>
      </c>
      <c r="F31" s="57">
        <v>35</v>
      </c>
      <c r="G31" s="305">
        <v>548</v>
      </c>
      <c r="H31" s="71">
        <v>30</v>
      </c>
      <c r="I31" s="71">
        <v>1029</v>
      </c>
      <c r="J31" s="57">
        <v>54</v>
      </c>
      <c r="K31" s="305">
        <v>8720</v>
      </c>
      <c r="L31" s="310"/>
      <c r="M31" s="41"/>
    </row>
    <row r="32" spans="1:17" ht="18" hidden="1" customHeight="1">
      <c r="A32" s="304">
        <v>19</v>
      </c>
      <c r="B32" s="57">
        <v>30</v>
      </c>
      <c r="C32" s="305">
        <v>623</v>
      </c>
      <c r="D32" s="71">
        <v>54</v>
      </c>
      <c r="E32" s="71">
        <v>968</v>
      </c>
      <c r="F32" s="57">
        <v>42</v>
      </c>
      <c r="G32" s="305">
        <v>799</v>
      </c>
      <c r="H32" s="71">
        <v>29</v>
      </c>
      <c r="I32" s="71">
        <v>1788</v>
      </c>
      <c r="J32" s="57">
        <v>65</v>
      </c>
      <c r="K32" s="305">
        <v>8334</v>
      </c>
      <c r="L32" s="310"/>
      <c r="M32" s="41"/>
    </row>
    <row r="33" spans="1:13" ht="18" hidden="1" customHeight="1">
      <c r="A33" s="304">
        <v>20</v>
      </c>
      <c r="B33" s="57">
        <v>100</v>
      </c>
      <c r="C33" s="305">
        <v>1279</v>
      </c>
      <c r="D33" s="71">
        <v>60</v>
      </c>
      <c r="E33" s="71">
        <v>1240</v>
      </c>
      <c r="F33" s="57">
        <v>55</v>
      </c>
      <c r="G33" s="305">
        <v>1054</v>
      </c>
      <c r="H33" s="71">
        <v>60</v>
      </c>
      <c r="I33" s="71">
        <v>1667</v>
      </c>
      <c r="J33" s="57">
        <v>87</v>
      </c>
      <c r="K33" s="305">
        <v>6521</v>
      </c>
      <c r="L33" s="310"/>
      <c r="M33" s="41"/>
    </row>
    <row r="34" spans="1:13" ht="18" hidden="1" customHeight="1">
      <c r="A34" s="304">
        <v>21</v>
      </c>
      <c r="B34" s="57">
        <v>117</v>
      </c>
      <c r="C34" s="305">
        <v>1381</v>
      </c>
      <c r="D34" s="71">
        <v>94</v>
      </c>
      <c r="E34" s="71">
        <v>1529</v>
      </c>
      <c r="F34" s="57">
        <v>45</v>
      </c>
      <c r="G34" s="305">
        <v>843</v>
      </c>
      <c r="H34" s="71">
        <v>35</v>
      </c>
      <c r="I34" s="71">
        <v>2962</v>
      </c>
      <c r="J34" s="57">
        <v>159</v>
      </c>
      <c r="K34" s="305">
        <v>17925</v>
      </c>
      <c r="L34" s="310"/>
      <c r="M34" s="41"/>
    </row>
    <row r="35" spans="1:13" ht="18" hidden="1" customHeight="1">
      <c r="A35" s="304">
        <v>22</v>
      </c>
      <c r="B35" s="57">
        <v>157</v>
      </c>
      <c r="C35" s="305">
        <v>2122</v>
      </c>
      <c r="D35" s="71">
        <v>181</v>
      </c>
      <c r="E35" s="71">
        <v>2512</v>
      </c>
      <c r="F35" s="57">
        <v>77</v>
      </c>
      <c r="G35" s="305">
        <v>1328</v>
      </c>
      <c r="H35" s="71">
        <v>62</v>
      </c>
      <c r="I35" s="71">
        <v>1622</v>
      </c>
      <c r="J35" s="57">
        <v>132</v>
      </c>
      <c r="K35" s="305">
        <v>31211</v>
      </c>
      <c r="L35" s="310"/>
      <c r="M35" s="41"/>
    </row>
    <row r="36" spans="1:13" ht="18" hidden="1" customHeight="1">
      <c r="A36" s="304">
        <v>23</v>
      </c>
      <c r="B36" s="57">
        <v>145</v>
      </c>
      <c r="C36" s="305">
        <v>1859</v>
      </c>
      <c r="D36" s="71">
        <v>38</v>
      </c>
      <c r="E36" s="71">
        <v>565</v>
      </c>
      <c r="F36" s="57">
        <v>74</v>
      </c>
      <c r="G36" s="305">
        <v>794</v>
      </c>
      <c r="H36" s="71">
        <v>41</v>
      </c>
      <c r="I36" s="71">
        <v>461</v>
      </c>
      <c r="J36" s="57">
        <v>184</v>
      </c>
      <c r="K36" s="305">
        <v>27954</v>
      </c>
      <c r="L36" s="310"/>
      <c r="M36" s="41"/>
    </row>
    <row r="37" spans="1:13" ht="18" hidden="1" customHeight="1">
      <c r="A37" s="304">
        <v>24</v>
      </c>
      <c r="B37" s="64">
        <v>151</v>
      </c>
      <c r="C37" s="312">
        <v>1536</v>
      </c>
      <c r="D37" s="72">
        <v>102</v>
      </c>
      <c r="E37" s="72">
        <v>1016</v>
      </c>
      <c r="F37" s="64">
        <v>48</v>
      </c>
      <c r="G37" s="312">
        <v>633</v>
      </c>
      <c r="H37" s="72">
        <v>24</v>
      </c>
      <c r="I37" s="72">
        <v>1388</v>
      </c>
      <c r="J37" s="64">
        <v>138</v>
      </c>
      <c r="K37" s="312">
        <v>19805</v>
      </c>
      <c r="L37" s="310"/>
      <c r="M37" s="41"/>
    </row>
    <row r="38" spans="1:13" ht="18" customHeight="1">
      <c r="A38" s="304" t="s">
        <v>836</v>
      </c>
      <c r="B38" s="57">
        <v>136</v>
      </c>
      <c r="C38" s="71">
        <v>1352</v>
      </c>
      <c r="D38" s="71">
        <v>68</v>
      </c>
      <c r="E38" s="71">
        <v>798</v>
      </c>
      <c r="F38" s="71">
        <v>55</v>
      </c>
      <c r="G38" s="71">
        <v>611</v>
      </c>
      <c r="H38" s="71">
        <v>49</v>
      </c>
      <c r="I38" s="71">
        <v>873</v>
      </c>
      <c r="J38" s="71">
        <v>144</v>
      </c>
      <c r="K38" s="305">
        <v>22416</v>
      </c>
      <c r="L38" s="310"/>
      <c r="M38" s="41"/>
    </row>
    <row r="39" spans="1:13" ht="18" customHeight="1">
      <c r="A39" s="304">
        <v>26</v>
      </c>
      <c r="B39" s="57">
        <v>149</v>
      </c>
      <c r="C39" s="71">
        <v>1757</v>
      </c>
      <c r="D39" s="71">
        <v>89</v>
      </c>
      <c r="E39" s="71">
        <v>1069</v>
      </c>
      <c r="F39" s="71">
        <v>75</v>
      </c>
      <c r="G39" s="71">
        <v>755</v>
      </c>
      <c r="H39" s="71">
        <v>20</v>
      </c>
      <c r="I39" s="71">
        <v>2399</v>
      </c>
      <c r="J39" s="71">
        <v>184</v>
      </c>
      <c r="K39" s="305">
        <v>29190</v>
      </c>
      <c r="L39" s="310"/>
      <c r="M39" s="41"/>
    </row>
    <row r="40" spans="1:13" ht="18" customHeight="1">
      <c r="A40" s="304">
        <v>27</v>
      </c>
      <c r="B40" s="57">
        <v>198</v>
      </c>
      <c r="C40" s="71">
        <v>2262</v>
      </c>
      <c r="D40" s="71">
        <v>78</v>
      </c>
      <c r="E40" s="71">
        <v>895</v>
      </c>
      <c r="F40" s="71">
        <v>45</v>
      </c>
      <c r="G40" s="71">
        <v>648</v>
      </c>
      <c r="H40" s="71">
        <v>28</v>
      </c>
      <c r="I40" s="71">
        <v>690</v>
      </c>
      <c r="J40" s="71">
        <v>177</v>
      </c>
      <c r="K40" s="305">
        <v>32105</v>
      </c>
      <c r="L40" s="310"/>
      <c r="M40" s="41"/>
    </row>
    <row r="41" spans="1:13" ht="18" customHeight="1">
      <c r="A41" s="304">
        <v>28</v>
      </c>
      <c r="B41" s="57">
        <v>122</v>
      </c>
      <c r="C41" s="71">
        <v>731</v>
      </c>
      <c r="D41" s="71">
        <v>82</v>
      </c>
      <c r="E41" s="71">
        <v>919</v>
      </c>
      <c r="F41" s="71">
        <v>47</v>
      </c>
      <c r="G41" s="71">
        <v>824</v>
      </c>
      <c r="H41" s="71">
        <v>22</v>
      </c>
      <c r="I41" s="71">
        <v>3100</v>
      </c>
      <c r="J41" s="71">
        <v>256</v>
      </c>
      <c r="K41" s="305">
        <v>38851</v>
      </c>
      <c r="L41" s="310"/>
      <c r="M41" s="41"/>
    </row>
    <row r="42" spans="1:13" ht="18" customHeight="1">
      <c r="A42" s="304">
        <v>29</v>
      </c>
      <c r="B42" s="57">
        <v>124</v>
      </c>
      <c r="C42" s="71">
        <v>919</v>
      </c>
      <c r="D42" s="71">
        <v>77</v>
      </c>
      <c r="E42" s="71">
        <v>819</v>
      </c>
      <c r="F42" s="71">
        <v>43</v>
      </c>
      <c r="G42" s="71">
        <v>840</v>
      </c>
      <c r="H42" s="71">
        <v>16</v>
      </c>
      <c r="I42" s="71">
        <v>3860</v>
      </c>
      <c r="J42" s="71">
        <v>96</v>
      </c>
      <c r="K42" s="305">
        <v>28770</v>
      </c>
      <c r="L42" s="310"/>
      <c r="M42" s="41"/>
    </row>
    <row r="43" spans="1:13" ht="18" customHeight="1">
      <c r="A43" s="304">
        <v>30</v>
      </c>
      <c r="B43" s="57">
        <v>156</v>
      </c>
      <c r="C43" s="71">
        <v>2158</v>
      </c>
      <c r="D43" s="71">
        <v>184</v>
      </c>
      <c r="E43" s="71">
        <v>1686</v>
      </c>
      <c r="F43" s="71">
        <v>41</v>
      </c>
      <c r="G43" s="71">
        <v>835</v>
      </c>
      <c r="H43" s="71">
        <v>23</v>
      </c>
      <c r="I43" s="71">
        <v>2717</v>
      </c>
      <c r="J43" s="71">
        <v>143</v>
      </c>
      <c r="K43" s="305">
        <v>19403</v>
      </c>
      <c r="L43" s="310"/>
      <c r="M43" s="41"/>
    </row>
    <row r="44" spans="1:13" ht="18" customHeight="1">
      <c r="A44" s="304" t="s">
        <v>351</v>
      </c>
      <c r="B44" s="57">
        <v>94</v>
      </c>
      <c r="C44" s="71">
        <v>930</v>
      </c>
      <c r="D44" s="71">
        <v>201</v>
      </c>
      <c r="E44" s="71">
        <v>1602</v>
      </c>
      <c r="F44" s="71">
        <v>72.8</v>
      </c>
      <c r="G44" s="71">
        <v>454.5</v>
      </c>
      <c r="H44" s="71">
        <v>27</v>
      </c>
      <c r="I44" s="71">
        <v>3612</v>
      </c>
      <c r="J44" s="71">
        <v>127</v>
      </c>
      <c r="K44" s="305">
        <v>18589</v>
      </c>
      <c r="L44" s="310"/>
      <c r="M44" s="41"/>
    </row>
    <row r="45" spans="1:13" ht="18" customHeight="1">
      <c r="A45" s="304">
        <v>2</v>
      </c>
      <c r="B45" s="57">
        <v>16</v>
      </c>
      <c r="C45" s="71">
        <v>246</v>
      </c>
      <c r="D45" s="71">
        <v>90</v>
      </c>
      <c r="E45" s="71">
        <v>612</v>
      </c>
      <c r="F45" s="71">
        <v>10</v>
      </c>
      <c r="G45" s="71">
        <v>106</v>
      </c>
      <c r="H45" s="71">
        <v>0</v>
      </c>
      <c r="I45" s="71">
        <v>0</v>
      </c>
      <c r="J45" s="71">
        <v>2</v>
      </c>
      <c r="K45" s="305">
        <v>50</v>
      </c>
      <c r="L45" s="310"/>
      <c r="M45" s="41"/>
    </row>
    <row r="46" spans="1:13" ht="18" customHeight="1">
      <c r="A46" s="304">
        <v>3</v>
      </c>
      <c r="B46" s="57">
        <v>134</v>
      </c>
      <c r="C46" s="71">
        <v>424</v>
      </c>
      <c r="D46" s="71">
        <v>44</v>
      </c>
      <c r="E46" s="71">
        <v>210</v>
      </c>
      <c r="F46" s="71">
        <v>12</v>
      </c>
      <c r="G46" s="71">
        <v>47</v>
      </c>
      <c r="H46" s="71">
        <v>8</v>
      </c>
      <c r="I46" s="71">
        <v>39</v>
      </c>
      <c r="J46" s="71">
        <v>17</v>
      </c>
      <c r="K46" s="305">
        <v>1370</v>
      </c>
      <c r="L46" s="310"/>
      <c r="M46" s="41"/>
    </row>
    <row r="47" spans="1:13" ht="18" customHeight="1">
      <c r="A47" s="306">
        <v>4</v>
      </c>
      <c r="B47" s="83">
        <v>152</v>
      </c>
      <c r="C47" s="87">
        <v>1677</v>
      </c>
      <c r="D47" s="87">
        <v>146</v>
      </c>
      <c r="E47" s="87">
        <v>1794</v>
      </c>
      <c r="F47" s="87">
        <v>55</v>
      </c>
      <c r="G47" s="87">
        <v>385</v>
      </c>
      <c r="H47" s="87">
        <v>27</v>
      </c>
      <c r="I47" s="87">
        <v>180</v>
      </c>
      <c r="J47" s="87">
        <v>38</v>
      </c>
      <c r="K47" s="457">
        <v>5767</v>
      </c>
      <c r="L47" s="310"/>
      <c r="M47" s="41"/>
    </row>
    <row r="48" spans="1:13">
      <c r="B48" s="297"/>
      <c r="C48" s="297"/>
      <c r="D48" s="297"/>
      <c r="E48" s="297"/>
      <c r="F48" s="297"/>
      <c r="G48" s="313"/>
      <c r="H48" s="313"/>
      <c r="I48" s="297"/>
      <c r="J48" s="314"/>
      <c r="K48" s="314" t="s">
        <v>357</v>
      </c>
    </row>
  </sheetData>
  <mergeCells count="4">
    <mergeCell ref="A2:M2"/>
    <mergeCell ref="I4:M4"/>
    <mergeCell ref="F22:G22"/>
    <mergeCell ref="H22:I22"/>
  </mergeCells>
  <phoneticPr fontId="5"/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showGridLines="0" view="pageBreakPreview" zoomScaleNormal="100" zoomScaleSheetLayoutView="100" workbookViewId="0">
      <selection activeCell="V37" sqref="V37"/>
    </sheetView>
  </sheetViews>
  <sheetFormatPr defaultColWidth="10" defaultRowHeight="12"/>
  <cols>
    <col min="1" max="1" width="9.75" style="43" customWidth="1"/>
    <col min="2" max="5" width="13" style="43" customWidth="1"/>
    <col min="6" max="7" width="11.625" style="43" hidden="1" customWidth="1"/>
    <col min="8" max="9" width="10.5" style="43" hidden="1" customWidth="1"/>
    <col min="10" max="10" width="4.75" style="43" customWidth="1"/>
    <col min="11" max="22" width="10" style="43"/>
    <col min="23" max="23" width="4.625" style="43" customWidth="1"/>
    <col min="24" max="16384" width="10" style="43"/>
  </cols>
  <sheetData>
    <row r="2" spans="1:14" ht="17.25">
      <c r="A2" s="941" t="s">
        <v>358</v>
      </c>
      <c r="B2" s="941"/>
      <c r="C2" s="941"/>
      <c r="D2" s="941"/>
      <c r="E2" s="941"/>
      <c r="F2" s="941"/>
      <c r="G2" s="941"/>
      <c r="H2" s="941"/>
      <c r="I2" s="941"/>
      <c r="J2" s="315"/>
      <c r="K2" s="316"/>
    </row>
    <row r="3" spans="1:14">
      <c r="A3" s="296"/>
      <c r="B3" s="296"/>
      <c r="C3" s="296"/>
      <c r="D3" s="296"/>
      <c r="E3" s="296"/>
      <c r="F3" s="296"/>
      <c r="G3" s="296"/>
      <c r="H3" s="296"/>
      <c r="I3" s="296"/>
      <c r="J3" s="296"/>
    </row>
    <row r="4" spans="1:14" s="297" customFormat="1" ht="18" customHeight="1">
      <c r="A4" s="317" t="s">
        <v>340</v>
      </c>
      <c r="D4" s="942" t="s">
        <v>837</v>
      </c>
      <c r="E4" s="947"/>
    </row>
    <row r="5" spans="1:14" s="297" customFormat="1" ht="34.5" customHeight="1">
      <c r="A5" s="298" t="s">
        <v>186</v>
      </c>
      <c r="B5" s="945" t="s">
        <v>359</v>
      </c>
      <c r="C5" s="299" t="s">
        <v>360</v>
      </c>
      <c r="D5" s="300"/>
      <c r="E5" s="645"/>
      <c r="F5" s="299" t="s">
        <v>361</v>
      </c>
      <c r="G5" s="300"/>
      <c r="H5" s="299" t="s">
        <v>362</v>
      </c>
      <c r="I5" s="300"/>
    </row>
    <row r="6" spans="1:14" s="297" customFormat="1" ht="34.5" customHeight="1">
      <c r="A6" s="301" t="s">
        <v>39</v>
      </c>
      <c r="B6" s="946"/>
      <c r="C6" s="302" t="s">
        <v>363</v>
      </c>
      <c r="D6" s="302" t="s">
        <v>364</v>
      </c>
      <c r="E6" s="302" t="s">
        <v>365</v>
      </c>
      <c r="F6" s="302" t="s">
        <v>363</v>
      </c>
      <c r="G6" s="302" t="s">
        <v>364</v>
      </c>
      <c r="H6" s="302" t="s">
        <v>363</v>
      </c>
      <c r="I6" s="302" t="s">
        <v>364</v>
      </c>
    </row>
    <row r="7" spans="1:14" s="297" customFormat="1" ht="29.25" hidden="1" customHeight="1">
      <c r="A7" s="49" t="s">
        <v>366</v>
      </c>
      <c r="B7" s="62">
        <v>155</v>
      </c>
      <c r="C7" s="61">
        <v>72</v>
      </c>
      <c r="D7" s="61">
        <v>21940</v>
      </c>
      <c r="E7" s="668">
        <f>C7/B7*100</f>
        <v>46.451612903225808</v>
      </c>
      <c r="F7" s="291" t="s">
        <v>112</v>
      </c>
      <c r="G7" s="291" t="s">
        <v>367</v>
      </c>
      <c r="H7" s="291" t="s">
        <v>367</v>
      </c>
      <c r="I7" s="291" t="s">
        <v>112</v>
      </c>
    </row>
    <row r="8" spans="1:14" s="297" customFormat="1" ht="29.25" hidden="1" customHeight="1">
      <c r="A8" s="311" t="s">
        <v>24</v>
      </c>
      <c r="B8" s="62">
        <v>307</v>
      </c>
      <c r="C8" s="61">
        <v>126</v>
      </c>
      <c r="D8" s="61">
        <v>37000</v>
      </c>
      <c r="E8" s="668">
        <f>C8/B8*100</f>
        <v>41.042345276872965</v>
      </c>
      <c r="F8" s="61">
        <v>1</v>
      </c>
      <c r="G8" s="61">
        <v>16</v>
      </c>
      <c r="H8" s="61">
        <v>89</v>
      </c>
      <c r="I8" s="61">
        <v>1435</v>
      </c>
    </row>
    <row r="9" spans="1:14" s="297" customFormat="1" ht="29.25" hidden="1" customHeight="1">
      <c r="A9" s="304">
        <v>13</v>
      </c>
      <c r="B9" s="57">
        <v>310</v>
      </c>
      <c r="C9" s="71">
        <v>145</v>
      </c>
      <c r="D9" s="71">
        <v>33070</v>
      </c>
      <c r="E9" s="646">
        <f>C9/B9*100</f>
        <v>46.774193548387096</v>
      </c>
      <c r="F9" s="71">
        <v>8</v>
      </c>
      <c r="G9" s="71">
        <v>137</v>
      </c>
      <c r="H9" s="71">
        <v>120</v>
      </c>
      <c r="I9" s="71">
        <v>1447</v>
      </c>
    </row>
    <row r="10" spans="1:14" s="297" customFormat="1" ht="5.25" hidden="1" customHeight="1">
      <c r="A10" s="304">
        <v>14</v>
      </c>
      <c r="B10" s="57">
        <v>313</v>
      </c>
      <c r="C10" s="71">
        <v>150</v>
      </c>
      <c r="D10" s="71">
        <v>46080</v>
      </c>
      <c r="E10" s="646">
        <f>C10/B10*100</f>
        <v>47.923322683706068</v>
      </c>
      <c r="F10" s="71">
        <v>9</v>
      </c>
      <c r="G10" s="71">
        <v>132</v>
      </c>
      <c r="H10" s="71">
        <v>166</v>
      </c>
      <c r="I10" s="71">
        <v>2123</v>
      </c>
    </row>
    <row r="11" spans="1:14" s="297" customFormat="1" ht="29.25" customHeight="1">
      <c r="A11" s="318" t="s">
        <v>233</v>
      </c>
      <c r="B11" s="320">
        <v>279</v>
      </c>
      <c r="C11" s="73">
        <v>120</v>
      </c>
      <c r="D11" s="73">
        <v>35922</v>
      </c>
      <c r="E11" s="321">
        <v>43</v>
      </c>
      <c r="F11" s="73"/>
      <c r="G11" s="73"/>
      <c r="H11" s="73"/>
      <c r="I11" s="73"/>
    </row>
    <row r="12" spans="1:14" s="297" customFormat="1" ht="29.25" customHeight="1">
      <c r="A12" s="318">
        <v>26</v>
      </c>
      <c r="B12" s="320">
        <v>306</v>
      </c>
      <c r="C12" s="73">
        <v>101</v>
      </c>
      <c r="D12" s="73">
        <v>32452</v>
      </c>
      <c r="E12" s="321">
        <v>33</v>
      </c>
      <c r="F12" s="73"/>
      <c r="G12" s="73"/>
      <c r="H12" s="73"/>
      <c r="I12" s="73"/>
    </row>
    <row r="13" spans="1:14" s="297" customFormat="1" ht="29.25" customHeight="1">
      <c r="A13" s="318">
        <v>27</v>
      </c>
      <c r="B13" s="320">
        <v>310</v>
      </c>
      <c r="C13" s="73">
        <v>136</v>
      </c>
      <c r="D13" s="73">
        <v>44570</v>
      </c>
      <c r="E13" s="321">
        <v>43.9</v>
      </c>
      <c r="F13" s="73"/>
      <c r="G13" s="73"/>
      <c r="H13" s="73"/>
      <c r="I13" s="73"/>
    </row>
    <row r="14" spans="1:14" s="297" customFormat="1" ht="29.25" customHeight="1">
      <c r="A14" s="318">
        <v>28</v>
      </c>
      <c r="B14" s="320">
        <v>308</v>
      </c>
      <c r="C14" s="73">
        <v>113</v>
      </c>
      <c r="D14" s="73">
        <v>37210</v>
      </c>
      <c r="E14" s="321">
        <v>36.700000000000003</v>
      </c>
      <c r="F14" s="73"/>
      <c r="G14" s="73"/>
      <c r="H14" s="73"/>
      <c r="I14" s="73"/>
    </row>
    <row r="15" spans="1:14" s="297" customFormat="1" ht="29.25" customHeight="1">
      <c r="A15" s="318">
        <v>29</v>
      </c>
      <c r="B15" s="320">
        <v>308</v>
      </c>
      <c r="C15" s="73">
        <v>101</v>
      </c>
      <c r="D15" s="73">
        <v>34627</v>
      </c>
      <c r="E15" s="321">
        <v>32.799999999999997</v>
      </c>
      <c r="F15" s="73"/>
      <c r="G15" s="73"/>
      <c r="H15" s="73"/>
      <c r="I15" s="73"/>
    </row>
    <row r="16" spans="1:14" s="297" customFormat="1" ht="29.25" customHeight="1">
      <c r="A16" s="318">
        <v>30</v>
      </c>
      <c r="B16" s="57">
        <v>184</v>
      </c>
      <c r="C16" s="71">
        <v>62</v>
      </c>
      <c r="D16" s="71">
        <v>15015</v>
      </c>
      <c r="E16" s="646">
        <v>33.700000000000003</v>
      </c>
      <c r="F16" s="307"/>
      <c r="G16" s="307"/>
      <c r="H16" s="307"/>
      <c r="I16" s="307"/>
      <c r="N16" s="319"/>
    </row>
    <row r="17" spans="1:9" s="297" customFormat="1" ht="29.25" customHeight="1">
      <c r="A17" s="318" t="s">
        <v>351</v>
      </c>
      <c r="B17" s="57">
        <v>284</v>
      </c>
      <c r="C17" s="71">
        <v>111</v>
      </c>
      <c r="D17" s="71">
        <v>31652</v>
      </c>
      <c r="E17" s="646">
        <v>39.1</v>
      </c>
      <c r="F17" s="307"/>
      <c r="G17" s="307"/>
      <c r="H17" s="307"/>
      <c r="I17" s="307"/>
    </row>
    <row r="18" spans="1:9" s="297" customFormat="1" ht="29.25" customHeight="1">
      <c r="A18" s="318">
        <v>2</v>
      </c>
      <c r="B18" s="57">
        <v>211</v>
      </c>
      <c r="C18" s="71">
        <v>25</v>
      </c>
      <c r="D18" s="71">
        <v>2460</v>
      </c>
      <c r="E18" s="646">
        <v>11.85</v>
      </c>
      <c r="F18" s="307"/>
      <c r="G18" s="307"/>
      <c r="H18" s="307"/>
      <c r="I18" s="307"/>
    </row>
    <row r="19" spans="1:9" s="297" customFormat="1" ht="29.25" customHeight="1">
      <c r="A19" s="318">
        <v>3</v>
      </c>
      <c r="B19" s="57">
        <v>189</v>
      </c>
      <c r="C19" s="71">
        <v>57</v>
      </c>
      <c r="D19" s="71">
        <v>7265</v>
      </c>
      <c r="E19" s="646">
        <v>30.16</v>
      </c>
      <c r="F19" s="307"/>
      <c r="G19" s="307"/>
      <c r="H19" s="307"/>
      <c r="I19" s="307"/>
    </row>
    <row r="20" spans="1:9" s="297" customFormat="1" ht="29.25" customHeight="1">
      <c r="A20" s="323">
        <v>4</v>
      </c>
      <c r="B20" s="83">
        <v>255</v>
      </c>
      <c r="C20" s="87">
        <v>104</v>
      </c>
      <c r="D20" s="87">
        <v>25723</v>
      </c>
      <c r="E20" s="647">
        <v>41</v>
      </c>
      <c r="F20" s="308"/>
      <c r="G20" s="308"/>
      <c r="H20" s="308"/>
      <c r="I20" s="308"/>
    </row>
    <row r="21" spans="1:9" ht="42.75" customHeight="1">
      <c r="A21" s="41"/>
      <c r="B21" s="310"/>
      <c r="C21" s="310"/>
      <c r="D21" s="310"/>
      <c r="E21" s="310"/>
      <c r="F21" s="310"/>
      <c r="G21" s="324"/>
      <c r="H21" s="324"/>
      <c r="I21" s="310"/>
    </row>
    <row r="22" spans="1:9" ht="24" customHeight="1"/>
  </sheetData>
  <mergeCells count="3">
    <mergeCell ref="A2:I2"/>
    <mergeCell ref="B5:B6"/>
    <mergeCell ref="D4:E4"/>
  </mergeCells>
  <phoneticPr fontId="5"/>
  <pageMargins left="0.70866141732283472" right="0.70866141732283472" top="0.74803149606299213" bottom="0.74803149606299213" header="0.31496062992125984" footer="0.31496062992125984"/>
  <pageSetup paperSize="9" scale="68" orientation="landscape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showGridLines="0" view="pageBreakPreview" topLeftCell="A2" zoomScaleNormal="100" zoomScaleSheetLayoutView="100" workbookViewId="0">
      <selection activeCell="I35" sqref="I35"/>
    </sheetView>
  </sheetViews>
  <sheetFormatPr defaultRowHeight="12"/>
  <cols>
    <col min="1" max="1" width="9" style="290"/>
    <col min="2" max="2" width="9.875" style="290" customWidth="1"/>
    <col min="3" max="14" width="9.125" style="290" customWidth="1"/>
    <col min="15" max="16384" width="9" style="290"/>
  </cols>
  <sheetData>
    <row r="1" spans="2:14" hidden="1">
      <c r="B1" s="290" t="s">
        <v>337</v>
      </c>
    </row>
    <row r="3" spans="2:14" ht="17.25">
      <c r="B3" s="948" t="s">
        <v>368</v>
      </c>
      <c r="C3" s="948"/>
      <c r="D3" s="948"/>
      <c r="E3" s="948"/>
      <c r="F3" s="948"/>
      <c r="G3" s="948"/>
      <c r="H3" s="948"/>
      <c r="I3" s="948"/>
      <c r="J3" s="948"/>
      <c r="K3" s="948"/>
      <c r="L3" s="948"/>
      <c r="M3" s="948"/>
      <c r="N3" s="948"/>
    </row>
    <row r="4" spans="2:14"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</row>
    <row r="5" spans="2:14" ht="18" customHeight="1">
      <c r="L5" s="326" t="s">
        <v>369</v>
      </c>
    </row>
    <row r="6" spans="2:14" ht="18" customHeight="1">
      <c r="B6" s="327" t="s">
        <v>186</v>
      </c>
      <c r="C6" s="949" t="s">
        <v>370</v>
      </c>
      <c r="D6" s="328" t="s">
        <v>371</v>
      </c>
      <c r="E6" s="328"/>
      <c r="F6" s="328"/>
      <c r="G6" s="328"/>
      <c r="H6" s="328"/>
      <c r="I6" s="328"/>
      <c r="J6" s="328"/>
      <c r="K6" s="328"/>
      <c r="L6" s="328"/>
    </row>
    <row r="7" spans="2:14" ht="30" customHeight="1">
      <c r="B7" s="329" t="s">
        <v>39</v>
      </c>
      <c r="C7" s="949"/>
      <c r="D7" s="330" t="s">
        <v>372</v>
      </c>
      <c r="E7" s="330" t="s">
        <v>373</v>
      </c>
      <c r="F7" s="330" t="s">
        <v>374</v>
      </c>
      <c r="G7" s="331" t="s">
        <v>375</v>
      </c>
      <c r="H7" s="331" t="s">
        <v>376</v>
      </c>
      <c r="I7" s="330" t="s">
        <v>377</v>
      </c>
      <c r="J7" s="330" t="s">
        <v>378</v>
      </c>
      <c r="K7" s="330" t="s">
        <v>379</v>
      </c>
      <c r="L7" s="330" t="s">
        <v>380</v>
      </c>
    </row>
    <row r="8" spans="2:14" ht="21" hidden="1" customHeight="1">
      <c r="B8" s="332" t="s">
        <v>381</v>
      </c>
      <c r="C8" s="333">
        <v>39213</v>
      </c>
      <c r="D8" s="334">
        <v>630</v>
      </c>
      <c r="E8" s="334">
        <v>744</v>
      </c>
      <c r="F8" s="334">
        <v>1148</v>
      </c>
      <c r="G8" s="334">
        <v>3119</v>
      </c>
      <c r="H8" s="334">
        <v>1646</v>
      </c>
      <c r="I8" s="334">
        <v>1984</v>
      </c>
      <c r="J8" s="334">
        <v>684</v>
      </c>
      <c r="K8" s="334">
        <v>2102</v>
      </c>
      <c r="L8" s="335">
        <v>288</v>
      </c>
    </row>
    <row r="9" spans="2:14" ht="21" hidden="1" customHeight="1">
      <c r="B9" s="336">
        <v>13</v>
      </c>
      <c r="C9" s="337">
        <v>44281</v>
      </c>
      <c r="D9" s="338">
        <v>703</v>
      </c>
      <c r="E9" s="338">
        <v>802</v>
      </c>
      <c r="F9" s="338">
        <v>1357</v>
      </c>
      <c r="G9" s="338">
        <v>3327</v>
      </c>
      <c r="H9" s="338">
        <v>1753</v>
      </c>
      <c r="I9" s="338">
        <v>2228</v>
      </c>
      <c r="J9" s="338">
        <v>741</v>
      </c>
      <c r="K9" s="338">
        <v>2303</v>
      </c>
      <c r="L9" s="339">
        <v>309</v>
      </c>
    </row>
    <row r="10" spans="2:14" ht="21" hidden="1" customHeight="1">
      <c r="B10" s="336">
        <v>14</v>
      </c>
      <c r="C10" s="337">
        <v>54119</v>
      </c>
      <c r="D10" s="338">
        <v>666</v>
      </c>
      <c r="E10" s="338">
        <v>864</v>
      </c>
      <c r="F10" s="338">
        <v>1459</v>
      </c>
      <c r="G10" s="338">
        <v>3726</v>
      </c>
      <c r="H10" s="338">
        <v>1914</v>
      </c>
      <c r="I10" s="338">
        <v>2569</v>
      </c>
      <c r="J10" s="338">
        <v>831</v>
      </c>
      <c r="K10" s="338">
        <v>2541</v>
      </c>
      <c r="L10" s="339">
        <v>339</v>
      </c>
    </row>
    <row r="11" spans="2:14" ht="21" hidden="1" customHeight="1">
      <c r="B11" s="336">
        <v>15</v>
      </c>
      <c r="C11" s="337">
        <v>54102</v>
      </c>
      <c r="D11" s="338">
        <v>720</v>
      </c>
      <c r="E11" s="338">
        <v>908</v>
      </c>
      <c r="F11" s="338">
        <v>1558</v>
      </c>
      <c r="G11" s="338">
        <v>4057</v>
      </c>
      <c r="H11" s="338">
        <v>2055</v>
      </c>
      <c r="I11" s="338">
        <v>2780</v>
      </c>
      <c r="J11" s="338">
        <v>906</v>
      </c>
      <c r="K11" s="338">
        <v>2755</v>
      </c>
      <c r="L11" s="339">
        <v>352</v>
      </c>
    </row>
    <row r="12" spans="2:14" ht="21" hidden="1" customHeight="1">
      <c r="B12" s="336">
        <v>16</v>
      </c>
      <c r="C12" s="337">
        <v>59866</v>
      </c>
      <c r="D12" s="338">
        <v>811</v>
      </c>
      <c r="E12" s="338">
        <v>998</v>
      </c>
      <c r="F12" s="338">
        <v>1669</v>
      </c>
      <c r="G12" s="338">
        <v>4482</v>
      </c>
      <c r="H12" s="338">
        <v>2187</v>
      </c>
      <c r="I12" s="338">
        <v>3084</v>
      </c>
      <c r="J12" s="338">
        <v>994</v>
      </c>
      <c r="K12" s="338">
        <v>2968</v>
      </c>
      <c r="L12" s="339">
        <v>391</v>
      </c>
    </row>
    <row r="13" spans="2:14" ht="21" customHeight="1">
      <c r="B13" s="336" t="s">
        <v>233</v>
      </c>
      <c r="C13" s="337">
        <v>95118</v>
      </c>
      <c r="D13" s="338">
        <v>1608</v>
      </c>
      <c r="E13" s="338">
        <v>1792</v>
      </c>
      <c r="F13" s="338">
        <v>2503</v>
      </c>
      <c r="G13" s="338">
        <v>8044</v>
      </c>
      <c r="H13" s="338">
        <v>3591</v>
      </c>
      <c r="I13" s="338">
        <v>5396</v>
      </c>
      <c r="J13" s="338">
        <v>1614</v>
      </c>
      <c r="K13" s="338">
        <v>4492</v>
      </c>
      <c r="L13" s="339">
        <v>624</v>
      </c>
    </row>
    <row r="14" spans="2:14" ht="21" customHeight="1">
      <c r="B14" s="336">
        <v>26</v>
      </c>
      <c r="C14" s="337">
        <v>104008</v>
      </c>
      <c r="D14" s="338">
        <v>1678</v>
      </c>
      <c r="E14" s="338">
        <v>1865</v>
      </c>
      <c r="F14" s="338">
        <v>2678</v>
      </c>
      <c r="G14" s="338">
        <v>8468</v>
      </c>
      <c r="H14" s="338">
        <v>3753</v>
      </c>
      <c r="I14" s="338">
        <v>5748</v>
      </c>
      <c r="J14" s="338">
        <v>1729</v>
      </c>
      <c r="K14" s="338">
        <v>4697</v>
      </c>
      <c r="L14" s="339">
        <v>658</v>
      </c>
    </row>
    <row r="15" spans="2:14" ht="21" customHeight="1">
      <c r="B15" s="336">
        <v>27</v>
      </c>
      <c r="C15" s="337">
        <v>106329</v>
      </c>
      <c r="D15" s="338">
        <v>1643</v>
      </c>
      <c r="E15" s="338">
        <v>1810</v>
      </c>
      <c r="F15" s="338">
        <v>2574</v>
      </c>
      <c r="G15" s="338">
        <v>8337</v>
      </c>
      <c r="H15" s="338">
        <v>3749</v>
      </c>
      <c r="I15" s="338">
        <v>5413</v>
      </c>
      <c r="J15" s="338">
        <v>1756</v>
      </c>
      <c r="K15" s="338">
        <v>4823</v>
      </c>
      <c r="L15" s="339">
        <v>696</v>
      </c>
    </row>
    <row r="16" spans="2:14" ht="21" customHeight="1">
      <c r="B16" s="336">
        <v>28</v>
      </c>
      <c r="C16" s="337">
        <v>109364</v>
      </c>
      <c r="D16" s="338">
        <v>1731</v>
      </c>
      <c r="E16" s="338">
        <v>1870</v>
      </c>
      <c r="F16" s="338">
        <v>2629</v>
      </c>
      <c r="G16" s="338">
        <v>8583</v>
      </c>
      <c r="H16" s="338">
        <v>3879</v>
      </c>
      <c r="I16" s="338">
        <v>5529</v>
      </c>
      <c r="J16" s="338">
        <v>1815</v>
      </c>
      <c r="K16" s="338">
        <v>4963</v>
      </c>
      <c r="L16" s="339">
        <v>733</v>
      </c>
    </row>
    <row r="17" spans="2:14" ht="21" customHeight="1">
      <c r="B17" s="336">
        <v>29</v>
      </c>
      <c r="C17" s="337">
        <v>113410</v>
      </c>
      <c r="D17" s="338">
        <v>1752</v>
      </c>
      <c r="E17" s="338">
        <v>1915</v>
      </c>
      <c r="F17" s="338">
        <v>2730</v>
      </c>
      <c r="G17" s="338">
        <v>8753</v>
      </c>
      <c r="H17" s="338">
        <v>4040</v>
      </c>
      <c r="I17" s="338">
        <v>5609</v>
      </c>
      <c r="J17" s="338">
        <v>1859</v>
      </c>
      <c r="K17" s="338">
        <v>5109</v>
      </c>
      <c r="L17" s="339">
        <v>758</v>
      </c>
    </row>
    <row r="18" spans="2:14" ht="21" customHeight="1">
      <c r="B18" s="336">
        <v>30</v>
      </c>
      <c r="C18" s="649">
        <v>115140</v>
      </c>
      <c r="D18" s="650">
        <v>1777</v>
      </c>
      <c r="E18" s="650">
        <v>1942</v>
      </c>
      <c r="F18" s="650">
        <v>2658</v>
      </c>
      <c r="G18" s="650">
        <v>8761</v>
      </c>
      <c r="H18" s="650">
        <v>4060</v>
      </c>
      <c r="I18" s="650">
        <v>5732</v>
      </c>
      <c r="J18" s="650">
        <v>1914</v>
      </c>
      <c r="K18" s="650">
        <v>5132</v>
      </c>
      <c r="L18" s="651">
        <v>766</v>
      </c>
      <c r="M18" s="652"/>
      <c r="N18" s="652"/>
    </row>
    <row r="19" spans="2:14" ht="21" customHeight="1">
      <c r="B19" s="336" t="s">
        <v>382</v>
      </c>
      <c r="C19" s="649">
        <v>116929</v>
      </c>
      <c r="D19" s="650">
        <v>1744</v>
      </c>
      <c r="E19" s="650">
        <v>1716</v>
      </c>
      <c r="F19" s="650">
        <v>2750</v>
      </c>
      <c r="G19" s="650">
        <v>8518</v>
      </c>
      <c r="H19" s="650">
        <v>4160</v>
      </c>
      <c r="I19" s="650">
        <v>5326</v>
      </c>
      <c r="J19" s="650">
        <v>1839</v>
      </c>
      <c r="K19" s="650">
        <v>5280</v>
      </c>
      <c r="L19" s="651">
        <v>803</v>
      </c>
      <c r="M19" s="653"/>
      <c r="N19" s="652"/>
    </row>
    <row r="20" spans="2:14" ht="21" customHeight="1">
      <c r="B20" s="336">
        <v>2</v>
      </c>
      <c r="C20" s="649">
        <v>119555</v>
      </c>
      <c r="D20" s="650">
        <v>1819</v>
      </c>
      <c r="E20" s="650">
        <v>1767</v>
      </c>
      <c r="F20" s="650">
        <v>2707</v>
      </c>
      <c r="G20" s="650">
        <v>8422</v>
      </c>
      <c r="H20" s="650">
        <v>4034</v>
      </c>
      <c r="I20" s="650">
        <v>5485</v>
      </c>
      <c r="J20" s="650">
        <v>1918</v>
      </c>
      <c r="K20" s="650">
        <v>5375</v>
      </c>
      <c r="L20" s="651">
        <v>851</v>
      </c>
      <c r="M20" s="652"/>
      <c r="N20" s="652"/>
    </row>
    <row r="21" spans="2:14" ht="21" customHeight="1">
      <c r="B21" s="336">
        <v>3</v>
      </c>
      <c r="C21" s="649">
        <v>121079</v>
      </c>
      <c r="D21" s="650">
        <v>1822</v>
      </c>
      <c r="E21" s="650">
        <v>1809</v>
      </c>
      <c r="F21" s="650">
        <v>2721</v>
      </c>
      <c r="G21" s="650">
        <v>8637</v>
      </c>
      <c r="H21" s="650">
        <v>4207</v>
      </c>
      <c r="I21" s="650">
        <v>5566</v>
      </c>
      <c r="J21" s="650">
        <v>1824</v>
      </c>
      <c r="K21" s="650">
        <v>5235</v>
      </c>
      <c r="L21" s="651">
        <v>774</v>
      </c>
      <c r="M21" s="652"/>
      <c r="N21" s="652"/>
    </row>
    <row r="22" spans="2:14" ht="21" customHeight="1">
      <c r="B22" s="340">
        <v>4</v>
      </c>
      <c r="C22" s="654">
        <v>123364</v>
      </c>
      <c r="D22" s="655">
        <v>1848</v>
      </c>
      <c r="E22" s="655">
        <v>1861</v>
      </c>
      <c r="F22" s="655">
        <v>2796</v>
      </c>
      <c r="G22" s="655">
        <v>8779</v>
      </c>
      <c r="H22" s="655">
        <v>4300</v>
      </c>
      <c r="I22" s="655">
        <v>5515</v>
      </c>
      <c r="J22" s="655">
        <v>1615</v>
      </c>
      <c r="K22" s="655">
        <v>5209</v>
      </c>
      <c r="L22" s="656">
        <v>785</v>
      </c>
      <c r="M22" s="652"/>
      <c r="N22" s="652"/>
    </row>
    <row r="23" spans="2:14" ht="30" customHeight="1">
      <c r="C23" s="652"/>
      <c r="D23" s="652"/>
      <c r="E23" s="652"/>
      <c r="F23" s="652"/>
      <c r="G23" s="652"/>
      <c r="H23" s="652"/>
      <c r="I23" s="652"/>
      <c r="J23" s="652"/>
      <c r="K23" s="652"/>
      <c r="L23" s="652"/>
      <c r="M23" s="652"/>
      <c r="N23" s="652"/>
    </row>
    <row r="24" spans="2:14" ht="18" customHeight="1">
      <c r="B24" s="327" t="s">
        <v>186</v>
      </c>
      <c r="C24" s="657" t="s">
        <v>371</v>
      </c>
      <c r="D24" s="657"/>
      <c r="E24" s="657"/>
      <c r="F24" s="657"/>
      <c r="G24" s="657"/>
      <c r="H24" s="657"/>
      <c r="I24" s="657"/>
      <c r="J24" s="657"/>
      <c r="K24" s="658"/>
      <c r="L24" s="659"/>
      <c r="M24" s="660"/>
      <c r="N24" s="661"/>
    </row>
    <row r="25" spans="2:14" ht="30" customHeight="1">
      <c r="B25" s="329" t="s">
        <v>39</v>
      </c>
      <c r="C25" s="662" t="s">
        <v>383</v>
      </c>
      <c r="D25" s="663" t="s">
        <v>384</v>
      </c>
      <c r="E25" s="663" t="s">
        <v>385</v>
      </c>
      <c r="F25" s="663" t="s">
        <v>386</v>
      </c>
      <c r="G25" s="664" t="s">
        <v>387</v>
      </c>
      <c r="H25" s="664" t="s">
        <v>388</v>
      </c>
      <c r="I25" s="664" t="s">
        <v>389</v>
      </c>
      <c r="J25" s="664" t="s">
        <v>390</v>
      </c>
      <c r="K25" s="664" t="s">
        <v>391</v>
      </c>
      <c r="L25" s="663" t="s">
        <v>392</v>
      </c>
      <c r="M25" s="663" t="s">
        <v>393</v>
      </c>
      <c r="N25" s="663" t="s">
        <v>394</v>
      </c>
    </row>
    <row r="26" spans="2:14" ht="21" hidden="1" customHeight="1">
      <c r="B26" s="332" t="s">
        <v>381</v>
      </c>
      <c r="C26" s="665">
        <v>5345</v>
      </c>
      <c r="D26" s="666">
        <v>7447</v>
      </c>
      <c r="E26" s="666">
        <v>4725</v>
      </c>
      <c r="F26" s="666">
        <v>301</v>
      </c>
      <c r="G26" s="666">
        <v>4216</v>
      </c>
      <c r="H26" s="666">
        <v>391</v>
      </c>
      <c r="I26" s="666" t="s">
        <v>367</v>
      </c>
      <c r="J26" s="666" t="s">
        <v>367</v>
      </c>
      <c r="K26" s="666">
        <v>1966</v>
      </c>
      <c r="L26" s="666">
        <v>687</v>
      </c>
      <c r="M26" s="666">
        <v>1790</v>
      </c>
      <c r="N26" s="667" t="s">
        <v>367</v>
      </c>
    </row>
    <row r="27" spans="2:14" ht="21" hidden="1" customHeight="1">
      <c r="B27" s="336">
        <v>13</v>
      </c>
      <c r="C27" s="649">
        <v>6082</v>
      </c>
      <c r="D27" s="650">
        <v>8091</v>
      </c>
      <c r="E27" s="650">
        <v>5139</v>
      </c>
      <c r="F27" s="650">
        <v>340</v>
      </c>
      <c r="G27" s="650">
        <v>4693</v>
      </c>
      <c r="H27" s="650">
        <v>485</v>
      </c>
      <c r="I27" s="650" t="s">
        <v>112</v>
      </c>
      <c r="J27" s="650" t="s">
        <v>395</v>
      </c>
      <c r="K27" s="650">
        <v>2092</v>
      </c>
      <c r="L27" s="650">
        <v>775</v>
      </c>
      <c r="M27" s="650">
        <v>3061</v>
      </c>
      <c r="N27" s="651" t="s">
        <v>367</v>
      </c>
    </row>
    <row r="28" spans="2:14" ht="21" hidden="1" customHeight="1">
      <c r="B28" s="336">
        <v>14</v>
      </c>
      <c r="C28" s="649">
        <v>7145</v>
      </c>
      <c r="D28" s="650">
        <v>8598</v>
      </c>
      <c r="E28" s="650">
        <v>5612</v>
      </c>
      <c r="F28" s="650">
        <v>350</v>
      </c>
      <c r="G28" s="650">
        <v>5043</v>
      </c>
      <c r="H28" s="650">
        <v>565</v>
      </c>
      <c r="I28" s="650" t="s">
        <v>112</v>
      </c>
      <c r="J28" s="650" t="s">
        <v>367</v>
      </c>
      <c r="K28" s="650">
        <v>2153</v>
      </c>
      <c r="L28" s="650">
        <v>888</v>
      </c>
      <c r="M28" s="650">
        <v>8856</v>
      </c>
      <c r="N28" s="651" t="s">
        <v>112</v>
      </c>
    </row>
    <row r="29" spans="2:14" ht="21" hidden="1" customHeight="1">
      <c r="B29" s="336">
        <v>15</v>
      </c>
      <c r="C29" s="649">
        <v>8059</v>
      </c>
      <c r="D29" s="650">
        <v>9054</v>
      </c>
      <c r="E29" s="650">
        <v>6320</v>
      </c>
      <c r="F29" s="650">
        <v>350</v>
      </c>
      <c r="G29" s="650">
        <v>5422</v>
      </c>
      <c r="H29" s="650">
        <v>620</v>
      </c>
      <c r="I29" s="650" t="s">
        <v>112</v>
      </c>
      <c r="J29" s="650" t="s">
        <v>367</v>
      </c>
      <c r="K29" s="650">
        <v>2191</v>
      </c>
      <c r="L29" s="650">
        <v>1006</v>
      </c>
      <c r="M29" s="650">
        <v>4532</v>
      </c>
      <c r="N29" s="651">
        <v>457</v>
      </c>
    </row>
    <row r="30" spans="2:14" ht="21" hidden="1" customHeight="1">
      <c r="B30" s="336">
        <v>16</v>
      </c>
      <c r="C30" s="649">
        <v>8940</v>
      </c>
      <c r="D30" s="650">
        <v>9591</v>
      </c>
      <c r="E30" s="650">
        <v>6910</v>
      </c>
      <c r="F30" s="650">
        <v>395</v>
      </c>
      <c r="G30" s="650">
        <v>6087</v>
      </c>
      <c r="H30" s="650">
        <v>667</v>
      </c>
      <c r="I30" s="650" t="s">
        <v>112</v>
      </c>
      <c r="J30" s="650" t="s">
        <v>112</v>
      </c>
      <c r="K30" s="650">
        <v>2297</v>
      </c>
      <c r="L30" s="650">
        <v>1174</v>
      </c>
      <c r="M30" s="650">
        <v>5784</v>
      </c>
      <c r="N30" s="651">
        <v>473</v>
      </c>
    </row>
    <row r="31" spans="2:14" ht="21" customHeight="1">
      <c r="B31" s="336" t="s">
        <v>456</v>
      </c>
      <c r="C31" s="649">
        <v>12670</v>
      </c>
      <c r="D31" s="650">
        <v>14662</v>
      </c>
      <c r="E31" s="650">
        <v>9143</v>
      </c>
      <c r="F31" s="650">
        <v>762</v>
      </c>
      <c r="G31" s="650">
        <v>11396</v>
      </c>
      <c r="H31" s="650">
        <v>1178</v>
      </c>
      <c r="I31" s="650">
        <v>3079</v>
      </c>
      <c r="J31" s="650">
        <v>110</v>
      </c>
      <c r="K31" s="650">
        <v>2464</v>
      </c>
      <c r="L31" s="650">
        <v>3004</v>
      </c>
      <c r="M31" s="650">
        <v>5326</v>
      </c>
      <c r="N31" s="651">
        <v>1660</v>
      </c>
    </row>
    <row r="32" spans="2:14" ht="21" customHeight="1">
      <c r="B32" s="336">
        <v>26</v>
      </c>
      <c r="C32" s="649">
        <v>13124</v>
      </c>
      <c r="D32" s="650">
        <v>15421</v>
      </c>
      <c r="E32" s="650">
        <v>9541</v>
      </c>
      <c r="F32" s="650">
        <v>801</v>
      </c>
      <c r="G32" s="650">
        <v>16668</v>
      </c>
      <c r="H32" s="650">
        <v>1257</v>
      </c>
      <c r="I32" s="650">
        <v>3055</v>
      </c>
      <c r="J32" s="650">
        <v>118</v>
      </c>
      <c r="K32" s="650">
        <v>2508</v>
      </c>
      <c r="L32" s="650">
        <v>3314</v>
      </c>
      <c r="M32" s="650">
        <v>5021</v>
      </c>
      <c r="N32" s="651">
        <v>1906</v>
      </c>
    </row>
    <row r="33" spans="2:14" ht="21" customHeight="1">
      <c r="B33" s="336">
        <v>27</v>
      </c>
      <c r="C33" s="649">
        <v>13396</v>
      </c>
      <c r="D33" s="650">
        <v>15776</v>
      </c>
      <c r="E33" s="650">
        <v>9847</v>
      </c>
      <c r="F33" s="650">
        <v>850</v>
      </c>
      <c r="G33" s="650">
        <v>17913</v>
      </c>
      <c r="H33" s="650">
        <v>1288</v>
      </c>
      <c r="I33" s="650">
        <v>3238</v>
      </c>
      <c r="J33" s="650">
        <v>122</v>
      </c>
      <c r="K33" s="650">
        <v>2497</v>
      </c>
      <c r="L33" s="650">
        <v>3451</v>
      </c>
      <c r="M33" s="650">
        <v>5082</v>
      </c>
      <c r="N33" s="651">
        <v>2068</v>
      </c>
    </row>
    <row r="34" spans="2:14" ht="21" customHeight="1">
      <c r="B34" s="336">
        <v>28</v>
      </c>
      <c r="C34" s="649">
        <v>13739</v>
      </c>
      <c r="D34" s="650">
        <v>15923</v>
      </c>
      <c r="E34" s="650">
        <v>10124</v>
      </c>
      <c r="F34" s="650">
        <v>893</v>
      </c>
      <c r="G34" s="650">
        <v>18568</v>
      </c>
      <c r="H34" s="650">
        <v>1308</v>
      </c>
      <c r="I34" s="650">
        <v>3364</v>
      </c>
      <c r="J34" s="650">
        <v>125</v>
      </c>
      <c r="K34" s="650">
        <v>2488</v>
      </c>
      <c r="L34" s="650">
        <v>4020</v>
      </c>
      <c r="M34" s="650">
        <v>4991</v>
      </c>
      <c r="N34" s="651">
        <v>2089</v>
      </c>
    </row>
    <row r="35" spans="2:14" ht="21" customHeight="1">
      <c r="B35" s="373">
        <v>29</v>
      </c>
      <c r="C35" s="649">
        <v>14014</v>
      </c>
      <c r="D35" s="650">
        <v>16238</v>
      </c>
      <c r="E35" s="650">
        <v>10542</v>
      </c>
      <c r="F35" s="650">
        <v>931</v>
      </c>
      <c r="G35" s="650">
        <v>20198</v>
      </c>
      <c r="H35" s="650">
        <v>1342</v>
      </c>
      <c r="I35" s="650">
        <v>3511</v>
      </c>
      <c r="J35" s="650">
        <v>134</v>
      </c>
      <c r="K35" s="650">
        <v>2479</v>
      </c>
      <c r="L35" s="650">
        <v>4183</v>
      </c>
      <c r="M35" s="650">
        <v>5154</v>
      </c>
      <c r="N35" s="651">
        <v>2159</v>
      </c>
    </row>
    <row r="36" spans="2:14" ht="21" customHeight="1">
      <c r="B36" s="336">
        <v>30</v>
      </c>
      <c r="C36" s="649">
        <v>14181</v>
      </c>
      <c r="D36" s="650">
        <v>16304</v>
      </c>
      <c r="E36" s="650">
        <v>10897</v>
      </c>
      <c r="F36" s="650">
        <v>961</v>
      </c>
      <c r="G36" s="650">
        <v>20739</v>
      </c>
      <c r="H36" s="650">
        <v>1389</v>
      </c>
      <c r="I36" s="650">
        <v>3614</v>
      </c>
      <c r="J36" s="650">
        <v>153</v>
      </c>
      <c r="K36" s="650">
        <v>2391</v>
      </c>
      <c r="L36" s="650">
        <v>4297</v>
      </c>
      <c r="M36" s="650">
        <v>5250</v>
      </c>
      <c r="N36" s="651">
        <v>2222</v>
      </c>
    </row>
    <row r="37" spans="2:14" ht="21" customHeight="1">
      <c r="B37" s="336" t="s">
        <v>382</v>
      </c>
      <c r="C37" s="649">
        <v>14606</v>
      </c>
      <c r="D37" s="650">
        <v>16363</v>
      </c>
      <c r="E37" s="650">
        <v>11316</v>
      </c>
      <c r="F37" s="650">
        <v>975</v>
      </c>
      <c r="G37" s="650">
        <v>21525</v>
      </c>
      <c r="H37" s="650">
        <v>1426</v>
      </c>
      <c r="I37" s="650">
        <v>3704</v>
      </c>
      <c r="J37" s="650">
        <v>162</v>
      </c>
      <c r="K37" s="650">
        <v>2395</v>
      </c>
      <c r="L37" s="650">
        <v>4517</v>
      </c>
      <c r="M37" s="650">
        <v>5475</v>
      </c>
      <c r="N37" s="651">
        <v>2329</v>
      </c>
    </row>
    <row r="38" spans="2:14" ht="21" customHeight="1">
      <c r="B38" s="336">
        <v>2</v>
      </c>
      <c r="C38" s="649">
        <v>14933</v>
      </c>
      <c r="D38" s="650">
        <v>16719</v>
      </c>
      <c r="E38" s="650">
        <v>11608</v>
      </c>
      <c r="F38" s="650">
        <v>992</v>
      </c>
      <c r="G38" s="650">
        <v>22081</v>
      </c>
      <c r="H38" s="650">
        <v>1463</v>
      </c>
      <c r="I38" s="650">
        <v>3780</v>
      </c>
      <c r="J38" s="650">
        <v>171</v>
      </c>
      <c r="K38" s="650">
        <v>2378</v>
      </c>
      <c r="L38" s="650">
        <v>4650</v>
      </c>
      <c r="M38" s="650">
        <v>5911</v>
      </c>
      <c r="N38" s="651">
        <v>2491</v>
      </c>
    </row>
    <row r="39" spans="2:14" ht="21" customHeight="1">
      <c r="B39" s="336">
        <v>3</v>
      </c>
      <c r="C39" s="649">
        <v>15090</v>
      </c>
      <c r="D39" s="650">
        <v>16981</v>
      </c>
      <c r="E39" s="650">
        <v>11774</v>
      </c>
      <c r="F39" s="650">
        <v>1041</v>
      </c>
      <c r="G39" s="650">
        <v>22397</v>
      </c>
      <c r="H39" s="650">
        <v>1496</v>
      </c>
      <c r="I39" s="650">
        <v>3866</v>
      </c>
      <c r="J39" s="650">
        <v>189</v>
      </c>
      <c r="K39" s="650">
        <v>2360</v>
      </c>
      <c r="L39" s="650">
        <v>4590</v>
      </c>
      <c r="M39" s="650">
        <v>6097</v>
      </c>
      <c r="N39" s="651">
        <v>2603</v>
      </c>
    </row>
    <row r="40" spans="2:14" ht="21" customHeight="1">
      <c r="B40" s="340">
        <v>4</v>
      </c>
      <c r="C40" s="654">
        <v>15369</v>
      </c>
      <c r="D40" s="655">
        <v>17399</v>
      </c>
      <c r="E40" s="655">
        <v>12118</v>
      </c>
      <c r="F40" s="655">
        <v>1073</v>
      </c>
      <c r="G40" s="655">
        <v>22921</v>
      </c>
      <c r="H40" s="655">
        <v>1539</v>
      </c>
      <c r="I40" s="655">
        <v>3995</v>
      </c>
      <c r="J40" s="655">
        <v>203</v>
      </c>
      <c r="K40" s="655">
        <v>2339</v>
      </c>
      <c r="L40" s="655">
        <v>4713</v>
      </c>
      <c r="M40" s="655">
        <v>6343</v>
      </c>
      <c r="N40" s="656">
        <v>2644</v>
      </c>
    </row>
    <row r="41" spans="2:14" ht="18" customHeight="1">
      <c r="C41" s="290" t="s">
        <v>396</v>
      </c>
      <c r="N41" s="326" t="s">
        <v>397</v>
      </c>
    </row>
    <row r="42" spans="2:14">
      <c r="C42" s="290" t="s">
        <v>398</v>
      </c>
    </row>
  </sheetData>
  <mergeCells count="2">
    <mergeCell ref="B3:N3"/>
    <mergeCell ref="C6:C7"/>
  </mergeCells>
  <phoneticPr fontId="5"/>
  <pageMargins left="0.7" right="0.7" top="0.75" bottom="0.75" header="0.3" footer="0.3"/>
  <pageSetup paperSize="9" scale="83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48"/>
  <sheetViews>
    <sheetView view="pageBreakPreview" topLeftCell="A7" zoomScaleNormal="100" zoomScaleSheetLayoutView="100" workbookViewId="0">
      <selection activeCell="J26" sqref="J26"/>
    </sheetView>
  </sheetViews>
  <sheetFormatPr defaultRowHeight="12"/>
  <cols>
    <col min="1" max="1" width="4.25" style="290" customWidth="1"/>
    <col min="2" max="2" width="12.125" style="290" customWidth="1"/>
    <col min="3" max="7" width="10.25" style="290" hidden="1" customWidth="1"/>
    <col min="8" max="15" width="10.625" style="290" customWidth="1"/>
    <col min="16" max="16" width="5.875" style="290" customWidth="1"/>
    <col min="17" max="17" width="9.875" style="290" customWidth="1"/>
    <col min="18" max="31" width="7.625" style="290" customWidth="1"/>
    <col min="32" max="47" width="8.625" style="290" customWidth="1"/>
    <col min="48" max="52" width="12" style="290" customWidth="1"/>
    <col min="53" max="16384" width="9" style="290"/>
  </cols>
  <sheetData>
    <row r="1" spans="1:47" ht="36" customHeight="1">
      <c r="A1" s="950" t="s">
        <v>399</v>
      </c>
      <c r="B1" s="889"/>
      <c r="C1" s="889"/>
      <c r="D1" s="889"/>
      <c r="E1" s="889"/>
      <c r="F1" s="889"/>
      <c r="G1" s="889"/>
      <c r="H1" s="889"/>
      <c r="I1" s="889"/>
      <c r="J1" s="889"/>
      <c r="K1" s="889"/>
      <c r="L1" s="889"/>
      <c r="M1" s="889"/>
      <c r="N1" s="889"/>
      <c r="O1" s="889"/>
      <c r="P1" s="889"/>
      <c r="Q1" s="889"/>
      <c r="R1" s="889"/>
      <c r="S1" s="889"/>
      <c r="T1" s="889"/>
      <c r="U1" s="889"/>
      <c r="V1" s="889"/>
      <c r="W1" s="889"/>
      <c r="X1" s="889"/>
      <c r="Y1" s="889"/>
      <c r="Z1" s="889"/>
      <c r="AA1" s="889"/>
      <c r="AB1" s="889"/>
      <c r="AC1" s="889"/>
      <c r="AD1" s="889"/>
      <c r="AE1" s="889"/>
      <c r="AF1" s="341"/>
      <c r="AG1" s="341"/>
      <c r="AH1" s="341"/>
      <c r="AI1" s="341"/>
      <c r="AJ1" s="341"/>
      <c r="AK1" s="341"/>
      <c r="AL1" s="342"/>
      <c r="AM1" s="342"/>
      <c r="AN1" s="342"/>
      <c r="AO1" s="342"/>
      <c r="AP1" s="342"/>
      <c r="AQ1" s="342"/>
      <c r="AR1" s="342"/>
      <c r="AS1" s="342"/>
      <c r="AT1" s="342"/>
      <c r="AU1" s="342"/>
    </row>
    <row r="2" spans="1:47" ht="21" customHeight="1">
      <c r="A2" s="343"/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  <c r="AL2" s="343"/>
      <c r="AM2" s="343"/>
      <c r="AN2" s="343"/>
      <c r="AO2" s="343"/>
      <c r="AP2" s="343"/>
      <c r="AQ2" s="343"/>
      <c r="AR2" s="343"/>
      <c r="AS2" s="343"/>
      <c r="AT2" s="343"/>
      <c r="AU2" s="343"/>
    </row>
    <row r="3" spans="1:47" ht="13.5">
      <c r="A3" s="344"/>
      <c r="B3" s="344" t="s">
        <v>400</v>
      </c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 t="s">
        <v>401</v>
      </c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  <c r="AO3" s="344"/>
      <c r="AP3" s="344"/>
      <c r="AQ3" s="344"/>
      <c r="AR3" s="344"/>
      <c r="AS3" s="344"/>
      <c r="AT3" s="344"/>
      <c r="AU3" s="344"/>
    </row>
    <row r="4" spans="1:47" ht="18" customHeight="1">
      <c r="A4" s="344"/>
      <c r="B4" s="344"/>
      <c r="C4" s="344"/>
      <c r="D4" s="344"/>
      <c r="E4" s="344"/>
      <c r="F4" s="344"/>
      <c r="G4" s="344"/>
      <c r="J4" s="345"/>
      <c r="O4" s="345" t="s">
        <v>369</v>
      </c>
      <c r="P4" s="344"/>
      <c r="Q4" s="344"/>
      <c r="R4" s="344"/>
      <c r="S4" s="344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 t="s">
        <v>369</v>
      </c>
    </row>
    <row r="5" spans="1:47" ht="18" customHeight="1">
      <c r="A5" s="344"/>
      <c r="B5" s="346" t="s">
        <v>39</v>
      </c>
      <c r="C5" s="347" t="s">
        <v>381</v>
      </c>
      <c r="D5" s="347" t="s">
        <v>402</v>
      </c>
      <c r="E5" s="347" t="s">
        <v>403</v>
      </c>
      <c r="F5" s="347" t="s">
        <v>404</v>
      </c>
      <c r="G5" s="347" t="s">
        <v>405</v>
      </c>
      <c r="H5" s="976" t="s">
        <v>406</v>
      </c>
      <c r="I5" s="976" t="s">
        <v>407</v>
      </c>
      <c r="J5" s="972" t="s">
        <v>408</v>
      </c>
      <c r="K5" s="976" t="s">
        <v>409</v>
      </c>
      <c r="L5" s="976" t="s">
        <v>382</v>
      </c>
      <c r="M5" s="976" t="s">
        <v>410</v>
      </c>
      <c r="N5" s="976" t="s">
        <v>411</v>
      </c>
      <c r="O5" s="976" t="s">
        <v>412</v>
      </c>
      <c r="P5" s="344"/>
      <c r="Q5" s="346" t="s">
        <v>39</v>
      </c>
      <c r="R5" s="976" t="s">
        <v>413</v>
      </c>
      <c r="S5" s="976"/>
      <c r="T5" s="976" t="s">
        <v>414</v>
      </c>
      <c r="U5" s="976"/>
      <c r="V5" s="974" t="s">
        <v>415</v>
      </c>
      <c r="W5" s="976"/>
      <c r="X5" s="976" t="s">
        <v>416</v>
      </c>
      <c r="Y5" s="976"/>
      <c r="Z5" s="976" t="s">
        <v>417</v>
      </c>
      <c r="AA5" s="976"/>
      <c r="AB5" s="976" t="s">
        <v>418</v>
      </c>
      <c r="AC5" s="976"/>
      <c r="AD5" s="976" t="s">
        <v>419</v>
      </c>
      <c r="AE5" s="976"/>
    </row>
    <row r="6" spans="1:47" ht="18" customHeight="1">
      <c r="A6" s="344"/>
      <c r="B6" s="348" t="s">
        <v>420</v>
      </c>
      <c r="C6" s="349"/>
      <c r="D6" s="349"/>
      <c r="E6" s="349"/>
      <c r="F6" s="349"/>
      <c r="G6" s="349"/>
      <c r="H6" s="977"/>
      <c r="I6" s="977"/>
      <c r="J6" s="978"/>
      <c r="K6" s="976"/>
      <c r="L6" s="976"/>
      <c r="M6" s="976"/>
      <c r="N6" s="976"/>
      <c r="O6" s="976"/>
      <c r="P6" s="344"/>
      <c r="Q6" s="350" t="s">
        <v>420</v>
      </c>
      <c r="R6" s="972" t="s">
        <v>421</v>
      </c>
      <c r="S6" s="971"/>
      <c r="T6" s="972" t="s">
        <v>421</v>
      </c>
      <c r="U6" s="971"/>
      <c r="V6" s="970" t="s">
        <v>421</v>
      </c>
      <c r="W6" s="971"/>
      <c r="X6" s="972" t="s">
        <v>421</v>
      </c>
      <c r="Y6" s="973"/>
      <c r="Z6" s="972" t="s">
        <v>421</v>
      </c>
      <c r="AA6" s="974"/>
      <c r="AB6" s="972" t="s">
        <v>421</v>
      </c>
      <c r="AC6" s="971"/>
      <c r="AD6" s="972" t="s">
        <v>421</v>
      </c>
      <c r="AE6" s="971"/>
    </row>
    <row r="7" spans="1:47" ht="18" customHeight="1">
      <c r="A7" s="344"/>
      <c r="B7" s="351" t="s">
        <v>422</v>
      </c>
      <c r="C7" s="352">
        <v>190</v>
      </c>
      <c r="D7" s="353">
        <v>227</v>
      </c>
      <c r="E7" s="354">
        <v>207</v>
      </c>
      <c r="F7" s="354">
        <v>194</v>
      </c>
      <c r="G7" s="354">
        <v>186</v>
      </c>
      <c r="H7" s="669">
        <v>241</v>
      </c>
      <c r="I7" s="669">
        <v>233</v>
      </c>
      <c r="J7" s="669">
        <v>196</v>
      </c>
      <c r="K7" s="674">
        <v>200</v>
      </c>
      <c r="L7" s="674">
        <v>188</v>
      </c>
      <c r="M7" s="674">
        <v>159</v>
      </c>
      <c r="N7" s="674">
        <v>134</v>
      </c>
      <c r="O7" s="675">
        <v>152</v>
      </c>
      <c r="P7" s="676"/>
      <c r="Q7" s="677" t="s">
        <v>422</v>
      </c>
      <c r="R7" s="975">
        <v>882</v>
      </c>
      <c r="S7" s="968"/>
      <c r="T7" s="968">
        <v>599</v>
      </c>
      <c r="U7" s="968"/>
      <c r="V7" s="968">
        <v>674</v>
      </c>
      <c r="W7" s="968"/>
      <c r="X7" s="968">
        <v>554</v>
      </c>
      <c r="Y7" s="968"/>
      <c r="Z7" s="968">
        <v>447</v>
      </c>
      <c r="AA7" s="968"/>
      <c r="AB7" s="968">
        <v>419</v>
      </c>
      <c r="AC7" s="968"/>
      <c r="AD7" s="968">
        <v>667</v>
      </c>
      <c r="AE7" s="969"/>
    </row>
    <row r="8" spans="1:47" ht="18" customHeight="1">
      <c r="A8" s="344"/>
      <c r="B8" s="351" t="s">
        <v>423</v>
      </c>
      <c r="C8" s="352">
        <v>1185</v>
      </c>
      <c r="D8" s="353">
        <v>1361</v>
      </c>
      <c r="E8" s="354">
        <v>1672</v>
      </c>
      <c r="F8" s="354">
        <v>1843</v>
      </c>
      <c r="G8" s="354">
        <v>1858</v>
      </c>
      <c r="H8" s="670">
        <v>1881</v>
      </c>
      <c r="I8" s="670">
        <v>1726</v>
      </c>
      <c r="J8" s="670">
        <v>1544</v>
      </c>
      <c r="K8" s="678">
        <v>1378</v>
      </c>
      <c r="L8" s="678">
        <v>1472</v>
      </c>
      <c r="M8" s="678">
        <v>1269</v>
      </c>
      <c r="N8" s="678">
        <v>1139</v>
      </c>
      <c r="O8" s="679">
        <v>843</v>
      </c>
      <c r="P8" s="676"/>
      <c r="Q8" s="680" t="s">
        <v>423</v>
      </c>
      <c r="R8" s="964">
        <v>5586</v>
      </c>
      <c r="S8" s="961"/>
      <c r="T8" s="961">
        <v>4446</v>
      </c>
      <c r="U8" s="961"/>
      <c r="V8" s="961">
        <v>4680</v>
      </c>
      <c r="W8" s="961"/>
      <c r="X8" s="961">
        <v>4369</v>
      </c>
      <c r="Y8" s="961"/>
      <c r="Z8" s="961">
        <v>2282</v>
      </c>
      <c r="AA8" s="961"/>
      <c r="AB8" s="961">
        <v>2445</v>
      </c>
      <c r="AC8" s="961"/>
      <c r="AD8" s="961">
        <v>2856</v>
      </c>
      <c r="AE8" s="962"/>
    </row>
    <row r="9" spans="1:47" ht="18" customHeight="1">
      <c r="A9" s="344"/>
      <c r="B9" s="351" t="s">
        <v>424</v>
      </c>
      <c r="C9" s="352">
        <v>690</v>
      </c>
      <c r="D9" s="353">
        <v>899</v>
      </c>
      <c r="E9" s="354">
        <v>1074</v>
      </c>
      <c r="F9" s="354">
        <v>1110</v>
      </c>
      <c r="G9" s="354">
        <v>1227</v>
      </c>
      <c r="H9" s="670">
        <v>1568</v>
      </c>
      <c r="I9" s="670">
        <v>1500</v>
      </c>
      <c r="J9" s="670">
        <v>1449</v>
      </c>
      <c r="K9" s="678">
        <v>1436</v>
      </c>
      <c r="L9" s="678">
        <v>1291</v>
      </c>
      <c r="M9" s="678">
        <v>1156</v>
      </c>
      <c r="N9" s="678">
        <v>991</v>
      </c>
      <c r="O9" s="679">
        <v>1032</v>
      </c>
      <c r="P9" s="676"/>
      <c r="Q9" s="680" t="s">
        <v>424</v>
      </c>
      <c r="R9" s="964">
        <v>1099</v>
      </c>
      <c r="S9" s="961"/>
      <c r="T9" s="961">
        <v>737</v>
      </c>
      <c r="U9" s="961"/>
      <c r="V9" s="961">
        <v>774</v>
      </c>
      <c r="W9" s="961"/>
      <c r="X9" s="961">
        <v>658</v>
      </c>
      <c r="Y9" s="961"/>
      <c r="Z9" s="961">
        <v>472</v>
      </c>
      <c r="AA9" s="961"/>
      <c r="AB9" s="961">
        <v>319</v>
      </c>
      <c r="AC9" s="961"/>
      <c r="AD9" s="961">
        <v>545</v>
      </c>
      <c r="AE9" s="962"/>
    </row>
    <row r="10" spans="1:47" ht="18" customHeight="1">
      <c r="A10" s="344"/>
      <c r="B10" s="351" t="s">
        <v>425</v>
      </c>
      <c r="C10" s="352">
        <v>395</v>
      </c>
      <c r="D10" s="353">
        <v>629</v>
      </c>
      <c r="E10" s="354">
        <v>793</v>
      </c>
      <c r="F10" s="354">
        <v>979</v>
      </c>
      <c r="G10" s="354">
        <v>1101</v>
      </c>
      <c r="H10" s="670">
        <v>1621</v>
      </c>
      <c r="I10" s="670">
        <v>1651</v>
      </c>
      <c r="J10" s="670">
        <v>1612</v>
      </c>
      <c r="K10" s="678">
        <v>1534</v>
      </c>
      <c r="L10" s="678">
        <v>1466</v>
      </c>
      <c r="M10" s="678">
        <v>1422</v>
      </c>
      <c r="N10" s="678">
        <v>1416</v>
      </c>
      <c r="O10" s="679">
        <v>1246</v>
      </c>
      <c r="P10" s="676"/>
      <c r="Q10" s="680" t="s">
        <v>425</v>
      </c>
      <c r="R10" s="967">
        <v>279</v>
      </c>
      <c r="S10" s="965"/>
      <c r="T10" s="965">
        <v>221</v>
      </c>
      <c r="U10" s="965"/>
      <c r="V10" s="965">
        <v>185</v>
      </c>
      <c r="W10" s="965"/>
      <c r="X10" s="965">
        <v>192</v>
      </c>
      <c r="Y10" s="965"/>
      <c r="Z10" s="965">
        <v>59</v>
      </c>
      <c r="AA10" s="965"/>
      <c r="AB10" s="965">
        <v>75</v>
      </c>
      <c r="AC10" s="965"/>
      <c r="AD10" s="965">
        <v>143</v>
      </c>
      <c r="AE10" s="966"/>
    </row>
    <row r="11" spans="1:47" ht="18" customHeight="1">
      <c r="A11" s="344"/>
      <c r="B11" s="351" t="s">
        <v>426</v>
      </c>
      <c r="C11" s="352">
        <v>166</v>
      </c>
      <c r="D11" s="353">
        <v>196</v>
      </c>
      <c r="E11" s="354">
        <v>293</v>
      </c>
      <c r="F11" s="354">
        <v>439</v>
      </c>
      <c r="G11" s="354">
        <v>523</v>
      </c>
      <c r="H11" s="670">
        <v>1092</v>
      </c>
      <c r="I11" s="670">
        <v>1050</v>
      </c>
      <c r="J11" s="670">
        <v>1006</v>
      </c>
      <c r="K11" s="678">
        <v>1025</v>
      </c>
      <c r="L11" s="678">
        <v>913</v>
      </c>
      <c r="M11" s="678">
        <v>828</v>
      </c>
      <c r="N11" s="678">
        <v>756</v>
      </c>
      <c r="O11" s="679">
        <v>772</v>
      </c>
      <c r="P11" s="676"/>
      <c r="Q11" s="680" t="s">
        <v>426</v>
      </c>
      <c r="R11" s="967">
        <v>148</v>
      </c>
      <c r="S11" s="965"/>
      <c r="T11" s="965">
        <v>92</v>
      </c>
      <c r="U11" s="965"/>
      <c r="V11" s="965">
        <v>140</v>
      </c>
      <c r="W11" s="965"/>
      <c r="X11" s="965">
        <v>106</v>
      </c>
      <c r="Y11" s="965"/>
      <c r="Z11" s="965">
        <v>161</v>
      </c>
      <c r="AA11" s="965"/>
      <c r="AB11" s="965">
        <v>87</v>
      </c>
      <c r="AC11" s="965"/>
      <c r="AD11" s="965">
        <v>69</v>
      </c>
      <c r="AE11" s="966"/>
    </row>
    <row r="12" spans="1:47" ht="18" customHeight="1">
      <c r="A12" s="344"/>
      <c r="B12" s="351" t="s">
        <v>427</v>
      </c>
      <c r="C12" s="352">
        <v>562</v>
      </c>
      <c r="D12" s="353">
        <v>879</v>
      </c>
      <c r="E12" s="354">
        <v>1091</v>
      </c>
      <c r="F12" s="354">
        <v>1296</v>
      </c>
      <c r="G12" s="354">
        <v>1573</v>
      </c>
      <c r="H12" s="670">
        <v>4456</v>
      </c>
      <c r="I12" s="670">
        <v>4406</v>
      </c>
      <c r="J12" s="670">
        <v>2152</v>
      </c>
      <c r="K12" s="678">
        <v>2016</v>
      </c>
      <c r="L12" s="678">
        <v>1749</v>
      </c>
      <c r="M12" s="678">
        <v>1690</v>
      </c>
      <c r="N12" s="678">
        <v>1691</v>
      </c>
      <c r="O12" s="679">
        <v>1570</v>
      </c>
      <c r="P12" s="676"/>
      <c r="Q12" s="680" t="s">
        <v>428</v>
      </c>
      <c r="R12" s="964">
        <v>1109</v>
      </c>
      <c r="S12" s="961"/>
      <c r="T12" s="961">
        <v>1172</v>
      </c>
      <c r="U12" s="961"/>
      <c r="V12" s="961">
        <v>1122</v>
      </c>
      <c r="W12" s="961"/>
      <c r="X12" s="961">
        <v>1151</v>
      </c>
      <c r="Y12" s="961"/>
      <c r="Z12" s="961">
        <v>749</v>
      </c>
      <c r="AA12" s="961"/>
      <c r="AB12" s="961">
        <v>821</v>
      </c>
      <c r="AC12" s="961"/>
      <c r="AD12" s="961">
        <v>536</v>
      </c>
      <c r="AE12" s="962"/>
    </row>
    <row r="13" spans="1:47" ht="18" customHeight="1">
      <c r="A13" s="344"/>
      <c r="B13" s="351" t="s">
        <v>429</v>
      </c>
      <c r="C13" s="352">
        <v>749</v>
      </c>
      <c r="D13" s="353">
        <v>982</v>
      </c>
      <c r="E13" s="354">
        <v>1170</v>
      </c>
      <c r="F13" s="354">
        <v>1397</v>
      </c>
      <c r="G13" s="354">
        <v>1521</v>
      </c>
      <c r="H13" s="670">
        <v>3169</v>
      </c>
      <c r="I13" s="670">
        <v>3228</v>
      </c>
      <c r="J13" s="670">
        <v>2155</v>
      </c>
      <c r="K13" s="678">
        <v>2055</v>
      </c>
      <c r="L13" s="678">
        <v>1843</v>
      </c>
      <c r="M13" s="678">
        <v>1726</v>
      </c>
      <c r="N13" s="678">
        <v>1657</v>
      </c>
      <c r="O13" s="679">
        <v>1540</v>
      </c>
      <c r="P13" s="676"/>
      <c r="Q13" s="680" t="s">
        <v>429</v>
      </c>
      <c r="R13" s="964">
        <v>3162</v>
      </c>
      <c r="S13" s="961"/>
      <c r="T13" s="961">
        <v>3036</v>
      </c>
      <c r="U13" s="961"/>
      <c r="V13" s="961">
        <v>3129</v>
      </c>
      <c r="W13" s="961"/>
      <c r="X13" s="961">
        <v>2871</v>
      </c>
      <c r="Y13" s="961"/>
      <c r="Z13" s="961">
        <v>2450</v>
      </c>
      <c r="AA13" s="961"/>
      <c r="AB13" s="961">
        <v>2557</v>
      </c>
      <c r="AC13" s="961"/>
      <c r="AD13" s="961">
        <v>3130</v>
      </c>
      <c r="AE13" s="962"/>
    </row>
    <row r="14" spans="1:47" ht="18" customHeight="1">
      <c r="A14" s="344"/>
      <c r="B14" s="351" t="s">
        <v>430</v>
      </c>
      <c r="C14" s="352">
        <v>642</v>
      </c>
      <c r="D14" s="353">
        <v>854</v>
      </c>
      <c r="E14" s="354">
        <v>1040</v>
      </c>
      <c r="F14" s="354">
        <v>1185</v>
      </c>
      <c r="G14" s="354">
        <v>1356</v>
      </c>
      <c r="H14" s="670">
        <v>3037</v>
      </c>
      <c r="I14" s="670">
        <v>3100</v>
      </c>
      <c r="J14" s="670">
        <v>2484</v>
      </c>
      <c r="K14" s="678">
        <v>2459</v>
      </c>
      <c r="L14" s="678">
        <v>2293</v>
      </c>
      <c r="M14" s="678">
        <v>2222</v>
      </c>
      <c r="N14" s="678">
        <v>2164</v>
      </c>
      <c r="O14" s="679">
        <v>2082</v>
      </c>
      <c r="P14" s="676"/>
      <c r="Q14" s="680" t="s">
        <v>431</v>
      </c>
      <c r="R14" s="964">
        <v>4796</v>
      </c>
      <c r="S14" s="961"/>
      <c r="T14" s="961">
        <v>4421</v>
      </c>
      <c r="U14" s="961"/>
      <c r="V14" s="961">
        <v>4718</v>
      </c>
      <c r="W14" s="961"/>
      <c r="X14" s="961">
        <v>4209</v>
      </c>
      <c r="Y14" s="961"/>
      <c r="Z14" s="961">
        <v>3306</v>
      </c>
      <c r="AA14" s="961"/>
      <c r="AB14" s="961">
        <v>3171</v>
      </c>
      <c r="AC14" s="961"/>
      <c r="AD14" s="961">
        <v>3780</v>
      </c>
      <c r="AE14" s="962"/>
    </row>
    <row r="15" spans="1:47" ht="18" customHeight="1">
      <c r="A15" s="344"/>
      <c r="B15" s="351" t="s">
        <v>432</v>
      </c>
      <c r="C15" s="352">
        <v>235</v>
      </c>
      <c r="D15" s="353">
        <v>357</v>
      </c>
      <c r="E15" s="354">
        <v>488</v>
      </c>
      <c r="F15" s="354">
        <v>642</v>
      </c>
      <c r="G15" s="354">
        <v>770</v>
      </c>
      <c r="H15" s="670">
        <v>1998</v>
      </c>
      <c r="I15" s="670">
        <v>2041</v>
      </c>
      <c r="J15" s="670">
        <v>1411</v>
      </c>
      <c r="K15" s="678">
        <v>1401</v>
      </c>
      <c r="L15" s="678">
        <v>1329</v>
      </c>
      <c r="M15" s="678">
        <v>1363</v>
      </c>
      <c r="N15" s="678">
        <v>1361</v>
      </c>
      <c r="O15" s="679">
        <v>1338</v>
      </c>
      <c r="P15" s="676"/>
      <c r="Q15" s="680" t="s">
        <v>432</v>
      </c>
      <c r="R15" s="964">
        <v>2852</v>
      </c>
      <c r="S15" s="961"/>
      <c r="T15" s="961">
        <v>2465</v>
      </c>
      <c r="U15" s="961"/>
      <c r="V15" s="961">
        <v>2551</v>
      </c>
      <c r="W15" s="961"/>
      <c r="X15" s="961">
        <v>2418</v>
      </c>
      <c r="Y15" s="961"/>
      <c r="Z15" s="961">
        <v>2002</v>
      </c>
      <c r="AA15" s="961"/>
      <c r="AB15" s="961">
        <v>2104</v>
      </c>
      <c r="AC15" s="961"/>
      <c r="AD15" s="961">
        <v>3147</v>
      </c>
      <c r="AE15" s="962"/>
    </row>
    <row r="16" spans="1:47" ht="18" customHeight="1">
      <c r="A16" s="344"/>
      <c r="B16" s="351" t="s">
        <v>433</v>
      </c>
      <c r="C16" s="352">
        <v>163</v>
      </c>
      <c r="D16" s="353">
        <v>218</v>
      </c>
      <c r="E16" s="354">
        <v>270</v>
      </c>
      <c r="F16" s="354">
        <v>329</v>
      </c>
      <c r="G16" s="354">
        <v>371</v>
      </c>
      <c r="H16" s="670">
        <v>2040</v>
      </c>
      <c r="I16" s="670">
        <v>2243</v>
      </c>
      <c r="J16" s="670">
        <v>1695</v>
      </c>
      <c r="K16" s="678">
        <v>1780</v>
      </c>
      <c r="L16" s="678">
        <v>1745</v>
      </c>
      <c r="M16" s="678">
        <v>1783</v>
      </c>
      <c r="N16" s="678">
        <v>1833</v>
      </c>
      <c r="O16" s="679">
        <v>1875</v>
      </c>
      <c r="P16" s="676"/>
      <c r="Q16" s="680" t="s">
        <v>433</v>
      </c>
      <c r="R16" s="964">
        <v>5366</v>
      </c>
      <c r="S16" s="961"/>
      <c r="T16" s="961">
        <v>5088</v>
      </c>
      <c r="U16" s="961"/>
      <c r="V16" s="961">
        <v>5708</v>
      </c>
      <c r="W16" s="961"/>
      <c r="X16" s="961">
        <v>4922</v>
      </c>
      <c r="Y16" s="961"/>
      <c r="Z16" s="961">
        <v>3949</v>
      </c>
      <c r="AA16" s="961"/>
      <c r="AB16" s="961">
        <v>4299</v>
      </c>
      <c r="AC16" s="961"/>
      <c r="AD16" s="961">
        <v>5525</v>
      </c>
      <c r="AE16" s="962"/>
    </row>
    <row r="17" spans="1:47" ht="18" customHeight="1" thickBot="1">
      <c r="A17" s="344"/>
      <c r="B17" s="355" t="s">
        <v>434</v>
      </c>
      <c r="C17" s="356">
        <v>27</v>
      </c>
      <c r="D17" s="357">
        <v>37</v>
      </c>
      <c r="E17" s="358">
        <v>44</v>
      </c>
      <c r="F17" s="358">
        <v>46</v>
      </c>
      <c r="G17" s="358">
        <v>49</v>
      </c>
      <c r="H17" s="671">
        <v>100</v>
      </c>
      <c r="I17" s="671">
        <v>82</v>
      </c>
      <c r="J17" s="671">
        <v>92</v>
      </c>
      <c r="K17" s="681">
        <v>93</v>
      </c>
      <c r="L17" s="681">
        <v>89</v>
      </c>
      <c r="M17" s="681">
        <v>95</v>
      </c>
      <c r="N17" s="681">
        <v>100</v>
      </c>
      <c r="O17" s="682">
        <v>104</v>
      </c>
      <c r="P17" s="676"/>
      <c r="Q17" s="683" t="s">
        <v>434</v>
      </c>
      <c r="R17" s="963">
        <v>58</v>
      </c>
      <c r="S17" s="958"/>
      <c r="T17" s="958">
        <v>73</v>
      </c>
      <c r="U17" s="958"/>
      <c r="V17" s="958">
        <v>77</v>
      </c>
      <c r="W17" s="958"/>
      <c r="X17" s="958">
        <v>79</v>
      </c>
      <c r="Y17" s="958"/>
      <c r="Z17" s="958">
        <v>47</v>
      </c>
      <c r="AA17" s="958"/>
      <c r="AB17" s="958">
        <v>54</v>
      </c>
      <c r="AC17" s="958"/>
      <c r="AD17" s="958">
        <v>88</v>
      </c>
      <c r="AE17" s="959"/>
    </row>
    <row r="18" spans="1:47" ht="18" customHeight="1" thickTop="1">
      <c r="A18" s="344"/>
      <c r="B18" s="359" t="s">
        <v>435</v>
      </c>
      <c r="C18" s="360">
        <v>5004</v>
      </c>
      <c r="D18" s="361">
        <v>6639</v>
      </c>
      <c r="E18" s="362">
        <v>8142</v>
      </c>
      <c r="F18" s="362">
        <v>9461</v>
      </c>
      <c r="G18" s="362">
        <v>10535</v>
      </c>
      <c r="H18" s="672">
        <f t="shared" ref="H18:O18" si="0">SUM(H7:H17)</f>
        <v>21203</v>
      </c>
      <c r="I18" s="672">
        <f t="shared" si="0"/>
        <v>21260</v>
      </c>
      <c r="J18" s="672">
        <f t="shared" si="0"/>
        <v>15796</v>
      </c>
      <c r="K18" s="684">
        <f t="shared" si="0"/>
        <v>15377</v>
      </c>
      <c r="L18" s="684">
        <f t="shared" si="0"/>
        <v>14378</v>
      </c>
      <c r="M18" s="684">
        <f>SUM(M7:M17)</f>
        <v>13713</v>
      </c>
      <c r="N18" s="684">
        <f>SUM(N7:N17)</f>
        <v>13242</v>
      </c>
      <c r="O18" s="685">
        <f t="shared" si="0"/>
        <v>12554</v>
      </c>
      <c r="P18" s="676"/>
      <c r="Q18" s="686" t="s">
        <v>435</v>
      </c>
      <c r="R18" s="960">
        <f>SUM(R7:S17)</f>
        <v>25337</v>
      </c>
      <c r="S18" s="955"/>
      <c r="T18" s="954">
        <f t="shared" ref="T18" si="1">SUM(T7:U17)</f>
        <v>22350</v>
      </c>
      <c r="U18" s="955"/>
      <c r="V18" s="954">
        <f>SUM(V7:W17)</f>
        <v>23758</v>
      </c>
      <c r="W18" s="955"/>
      <c r="X18" s="954">
        <f>SUM(X7:Y17)</f>
        <v>21529</v>
      </c>
      <c r="Y18" s="955"/>
      <c r="Z18" s="954">
        <f t="shared" ref="Z18" si="2">SUM(Z7:AA17)</f>
        <v>15924</v>
      </c>
      <c r="AA18" s="955"/>
      <c r="AB18" s="954">
        <f t="shared" ref="AB18" si="3">SUM(AB7:AC17)</f>
        <v>16351</v>
      </c>
      <c r="AC18" s="955"/>
      <c r="AD18" s="954">
        <f>SUM(AD7:AE17)</f>
        <v>20486</v>
      </c>
      <c r="AE18" s="956"/>
    </row>
    <row r="19" spans="1:47" ht="13.5">
      <c r="A19" s="344"/>
      <c r="B19" s="344"/>
      <c r="C19" s="344"/>
      <c r="D19" s="345"/>
      <c r="E19" s="345"/>
      <c r="F19" s="344"/>
      <c r="G19" s="344"/>
      <c r="H19" s="345"/>
      <c r="I19" s="345"/>
      <c r="J19" s="345"/>
      <c r="K19" s="687"/>
      <c r="L19" s="687"/>
      <c r="M19" s="687"/>
      <c r="N19" s="687"/>
      <c r="O19" s="687" t="s">
        <v>397</v>
      </c>
      <c r="P19" s="676"/>
      <c r="Q19" s="688" t="s">
        <v>436</v>
      </c>
      <c r="R19" s="957">
        <f>R18/273</f>
        <v>92.80952380952381</v>
      </c>
      <c r="S19" s="952"/>
      <c r="T19" s="952">
        <f>T18/273</f>
        <v>81.868131868131869</v>
      </c>
      <c r="U19" s="952"/>
      <c r="V19" s="952">
        <f>V18/③④!G8</f>
        <v>88.981273408239701</v>
      </c>
      <c r="W19" s="952"/>
      <c r="X19" s="952">
        <f>X18/③④!G9</f>
        <v>81.859315589353614</v>
      </c>
      <c r="Y19" s="952"/>
      <c r="Z19" s="952">
        <f>Z18/③④!G10</f>
        <v>72.381818181818176</v>
      </c>
      <c r="AA19" s="952"/>
      <c r="AB19" s="952">
        <f>AB18/③④!G11</f>
        <v>71.401746724890828</v>
      </c>
      <c r="AC19" s="952"/>
      <c r="AD19" s="952">
        <f>AD18/③④!G12</f>
        <v>77.305660377358492</v>
      </c>
      <c r="AE19" s="953"/>
    </row>
    <row r="20" spans="1:47" ht="13.5">
      <c r="A20" s="344"/>
      <c r="B20" s="344" t="s">
        <v>437</v>
      </c>
      <c r="C20" s="344"/>
      <c r="D20" s="345"/>
      <c r="E20" s="345"/>
      <c r="F20" s="344"/>
      <c r="G20" s="344"/>
      <c r="H20" s="344"/>
      <c r="I20" s="344"/>
      <c r="J20" s="344"/>
      <c r="K20" s="344"/>
      <c r="L20" s="344"/>
      <c r="M20" s="344"/>
      <c r="N20" s="344"/>
      <c r="O20" s="344"/>
      <c r="P20" s="344"/>
      <c r="Q20" s="344" t="s">
        <v>438</v>
      </c>
      <c r="R20" s="344"/>
      <c r="AE20" s="345" t="s">
        <v>397</v>
      </c>
    </row>
    <row r="21" spans="1:47" ht="18" customHeight="1">
      <c r="A21" s="344"/>
      <c r="B21" s="344"/>
      <c r="C21" s="363"/>
      <c r="D21" s="363"/>
      <c r="E21" s="363"/>
      <c r="F21" s="363"/>
      <c r="G21" s="344"/>
      <c r="H21" s="344"/>
      <c r="I21" s="344"/>
      <c r="J21" s="344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4"/>
      <c r="AC21" s="344"/>
      <c r="AD21" s="344"/>
      <c r="AE21" s="344"/>
      <c r="AF21" s="344"/>
      <c r="AG21" s="344"/>
      <c r="AH21" s="344"/>
      <c r="AI21" s="344"/>
      <c r="AJ21" s="344"/>
      <c r="AK21" s="344"/>
      <c r="AL21" s="344"/>
      <c r="AM21" s="344"/>
      <c r="AN21" s="344"/>
      <c r="AO21" s="344"/>
      <c r="AP21" s="344"/>
      <c r="AQ21" s="344"/>
      <c r="AR21" s="344"/>
      <c r="AS21" s="344"/>
      <c r="AT21" s="344"/>
      <c r="AU21" s="344"/>
    </row>
    <row r="22" spans="1:47" ht="18" customHeight="1">
      <c r="A22" s="344"/>
      <c r="G22" s="344"/>
      <c r="H22" s="344"/>
      <c r="I22" s="344"/>
      <c r="J22" s="344"/>
      <c r="K22" s="344"/>
      <c r="L22" s="344"/>
      <c r="M22" s="344"/>
      <c r="N22" s="344"/>
      <c r="O22" s="344"/>
      <c r="Q22" s="344"/>
      <c r="R22" s="344"/>
      <c r="S22" s="344"/>
      <c r="T22" s="344"/>
      <c r="U22" s="344"/>
      <c r="V22" s="344"/>
      <c r="W22" s="344"/>
      <c r="X22" s="344"/>
      <c r="Y22" s="344"/>
      <c r="Z22" s="344"/>
      <c r="AA22" s="344"/>
      <c r="AB22" s="344"/>
      <c r="AC22" s="344"/>
      <c r="AD22" s="344"/>
      <c r="AE22" s="344"/>
      <c r="AF22" s="344"/>
      <c r="AG22" s="344"/>
      <c r="AH22" s="344"/>
      <c r="AI22" s="344"/>
      <c r="AJ22" s="344"/>
      <c r="AK22" s="344"/>
      <c r="AL22" s="344"/>
      <c r="AM22" s="344"/>
      <c r="AN22" s="344"/>
      <c r="AO22" s="344"/>
      <c r="AP22" s="344"/>
      <c r="AQ22" s="344"/>
      <c r="AR22" s="344"/>
      <c r="AS22" s="344"/>
      <c r="AT22" s="344"/>
    </row>
    <row r="23" spans="1:47" ht="18" customHeight="1">
      <c r="A23" s="344"/>
      <c r="B23" s="345"/>
      <c r="C23" s="345"/>
      <c r="D23" s="345"/>
      <c r="E23" s="364"/>
      <c r="F23" s="345"/>
      <c r="G23" s="345"/>
      <c r="H23" s="345"/>
      <c r="I23" s="344"/>
      <c r="J23" s="344"/>
      <c r="K23" s="344"/>
      <c r="L23" s="344"/>
      <c r="M23" s="344"/>
      <c r="N23" s="344"/>
      <c r="O23" s="344"/>
      <c r="P23" s="344"/>
      <c r="Q23" s="344"/>
      <c r="R23" s="344"/>
      <c r="S23" s="344"/>
      <c r="T23" s="344"/>
      <c r="U23" s="344"/>
      <c r="V23" s="344"/>
      <c r="W23" s="344"/>
      <c r="X23" s="344"/>
      <c r="Y23" s="344"/>
      <c r="Z23" s="344"/>
      <c r="AA23" s="344"/>
      <c r="AB23" s="344"/>
      <c r="AC23" s="344"/>
      <c r="AD23" s="344"/>
      <c r="AE23" s="344"/>
      <c r="AF23" s="344"/>
      <c r="AG23" s="344"/>
      <c r="AH23" s="344"/>
      <c r="AI23" s="344"/>
      <c r="AJ23" s="344"/>
      <c r="AK23" s="344"/>
      <c r="AL23" s="344"/>
      <c r="AM23" s="344"/>
      <c r="AN23" s="344"/>
    </row>
    <row r="24" spans="1:47" ht="18" customHeight="1">
      <c r="A24" s="344"/>
      <c r="B24" s="365"/>
      <c r="C24" s="365"/>
      <c r="D24" s="365"/>
      <c r="E24" s="365"/>
      <c r="F24" s="365" t="s">
        <v>955</v>
      </c>
      <c r="G24" s="365"/>
      <c r="H24" s="365"/>
      <c r="I24" s="344"/>
      <c r="J24" s="344"/>
      <c r="K24" s="344"/>
      <c r="L24" s="344"/>
      <c r="M24" s="344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4"/>
      <c r="AA24" s="344"/>
      <c r="AB24" s="344"/>
      <c r="AC24" s="344"/>
      <c r="AD24" s="344"/>
      <c r="AE24" s="344"/>
      <c r="AF24" s="344"/>
      <c r="AG24" s="344"/>
      <c r="AH24" s="344"/>
      <c r="AI24" s="344"/>
      <c r="AJ24" s="344"/>
      <c r="AK24" s="344"/>
      <c r="AL24" s="344"/>
      <c r="AM24" s="344"/>
      <c r="AN24" s="344"/>
    </row>
    <row r="25" spans="1:47" ht="18" hidden="1" customHeight="1">
      <c r="A25" s="344"/>
      <c r="B25" s="1022"/>
      <c r="C25" s="1022" t="s">
        <v>956</v>
      </c>
      <c r="D25" s="1022" t="s">
        <v>957</v>
      </c>
      <c r="E25" s="1022" t="s">
        <v>958</v>
      </c>
      <c r="F25" s="1022" t="s">
        <v>959</v>
      </c>
      <c r="G25" s="366"/>
      <c r="H25" s="366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/>
      <c r="AJ25" s="344"/>
      <c r="AK25" s="344"/>
      <c r="AL25" s="344"/>
      <c r="AM25" s="344"/>
      <c r="AN25" s="344"/>
    </row>
    <row r="26" spans="1:47" ht="18" customHeight="1">
      <c r="A26" s="344"/>
      <c r="B26" s="1022"/>
      <c r="C26" s="366">
        <v>127044</v>
      </c>
      <c r="D26" s="366">
        <v>123577</v>
      </c>
      <c r="E26" s="366">
        <v>1348</v>
      </c>
      <c r="F26" s="366">
        <v>276</v>
      </c>
      <c r="G26" s="366"/>
      <c r="H26" s="366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344"/>
      <c r="AK26" s="344"/>
      <c r="AL26" s="344"/>
      <c r="AM26" s="344"/>
      <c r="AN26" s="344"/>
    </row>
    <row r="27" spans="1:47" ht="18" customHeight="1">
      <c r="A27" s="344"/>
      <c r="B27" s="1022"/>
      <c r="C27" s="366">
        <v>118532</v>
      </c>
      <c r="D27" s="366">
        <v>116702</v>
      </c>
      <c r="E27" s="366">
        <v>1137</v>
      </c>
      <c r="F27" s="366">
        <v>274</v>
      </c>
      <c r="G27" s="366"/>
      <c r="H27" s="366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44"/>
      <c r="AH27" s="344"/>
      <c r="AI27" s="344"/>
      <c r="AJ27" s="344"/>
      <c r="AK27" s="344"/>
      <c r="AL27" s="344"/>
      <c r="AM27" s="344"/>
      <c r="AN27" s="344"/>
    </row>
    <row r="28" spans="1:47" ht="18" customHeight="1">
      <c r="A28" s="344"/>
      <c r="B28" s="1022"/>
      <c r="C28" s="366">
        <v>105756</v>
      </c>
      <c r="D28" s="366">
        <v>103745</v>
      </c>
      <c r="E28" s="366">
        <v>1005</v>
      </c>
      <c r="F28" s="366">
        <v>260</v>
      </c>
      <c r="G28" s="366"/>
      <c r="H28" s="366"/>
      <c r="I28" s="344"/>
      <c r="J28" s="344"/>
      <c r="K28" s="344"/>
      <c r="L28" s="344"/>
      <c r="M28" s="344"/>
      <c r="N28" s="344"/>
      <c r="O28" s="344"/>
      <c r="P28" s="344"/>
      <c r="Q28" s="344"/>
      <c r="R28" s="344"/>
      <c r="S28" s="344"/>
      <c r="T28" s="344"/>
      <c r="U28" s="344"/>
      <c r="V28" s="344"/>
      <c r="W28" s="344"/>
      <c r="X28" s="344"/>
      <c r="Y28" s="344"/>
      <c r="Z28" s="344"/>
      <c r="AA28" s="344"/>
      <c r="AB28" s="344"/>
      <c r="AC28" s="344"/>
      <c r="AD28" s="344"/>
      <c r="AE28" s="344"/>
      <c r="AF28" s="344"/>
      <c r="AG28" s="344"/>
      <c r="AH28" s="344"/>
      <c r="AI28" s="344"/>
      <c r="AJ28" s="344"/>
      <c r="AK28" s="344"/>
      <c r="AL28" s="344"/>
      <c r="AM28" s="344"/>
      <c r="AN28" s="344"/>
    </row>
    <row r="29" spans="1:47" ht="18" customHeight="1">
      <c r="A29" s="344"/>
      <c r="B29" s="1022"/>
      <c r="C29" s="366">
        <v>107700</v>
      </c>
      <c r="D29" s="366">
        <v>103455</v>
      </c>
      <c r="E29" s="366">
        <v>1140</v>
      </c>
      <c r="F29" s="366">
        <v>267</v>
      </c>
      <c r="G29" s="366"/>
      <c r="H29" s="366"/>
      <c r="I29" s="344"/>
      <c r="J29" s="344"/>
      <c r="K29" s="344"/>
      <c r="L29" s="344"/>
      <c r="M29" s="344"/>
      <c r="N29" s="344"/>
      <c r="O29" s="344"/>
      <c r="P29" s="344"/>
      <c r="Q29" s="344"/>
      <c r="R29" s="344"/>
      <c r="S29" s="344"/>
      <c r="T29" s="344"/>
      <c r="U29" s="344"/>
      <c r="V29" s="344"/>
      <c r="W29" s="344"/>
      <c r="X29" s="344"/>
      <c r="Y29" s="344"/>
      <c r="Z29" s="344"/>
      <c r="AA29" s="344"/>
      <c r="AB29" s="344"/>
      <c r="AC29" s="344"/>
      <c r="AD29" s="344"/>
      <c r="AE29" s="344"/>
      <c r="AF29" s="344"/>
      <c r="AG29" s="344"/>
      <c r="AH29" s="344"/>
      <c r="AI29" s="344"/>
      <c r="AJ29" s="344"/>
      <c r="AK29" s="344"/>
      <c r="AL29" s="344"/>
      <c r="AM29" s="344"/>
      <c r="AN29" s="344"/>
    </row>
    <row r="30" spans="1:47" ht="18" customHeight="1">
      <c r="A30" s="344"/>
      <c r="B30" s="1022"/>
      <c r="C30" s="366">
        <v>97809</v>
      </c>
      <c r="D30" s="366">
        <v>94716</v>
      </c>
      <c r="E30" s="366">
        <v>1153</v>
      </c>
      <c r="F30" s="366">
        <v>263</v>
      </c>
      <c r="G30" s="366"/>
      <c r="H30" s="366"/>
      <c r="I30" s="344"/>
      <c r="J30" s="344"/>
      <c r="K30" s="344"/>
      <c r="L30" s="344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  <c r="Z30" s="344"/>
      <c r="AA30" s="344"/>
      <c r="AB30" s="344"/>
      <c r="AC30" s="344"/>
      <c r="AD30" s="344"/>
      <c r="AE30" s="344"/>
      <c r="AF30" s="344"/>
      <c r="AG30" s="344"/>
      <c r="AH30" s="344"/>
      <c r="AI30" s="344"/>
      <c r="AJ30" s="344"/>
      <c r="AK30" s="344"/>
      <c r="AL30" s="344"/>
      <c r="AM30" s="344"/>
      <c r="AN30" s="344"/>
    </row>
    <row r="31" spans="1:47" ht="18" customHeight="1">
      <c r="A31" s="344"/>
      <c r="B31" s="1022"/>
      <c r="C31" s="366">
        <v>79743</v>
      </c>
      <c r="D31" s="366">
        <v>75490</v>
      </c>
      <c r="E31" s="366">
        <v>1802</v>
      </c>
      <c r="F31" s="366">
        <v>220</v>
      </c>
      <c r="G31" s="366"/>
      <c r="H31" s="366"/>
      <c r="I31" s="344"/>
      <c r="J31" s="344"/>
      <c r="K31" s="344"/>
      <c r="L31" s="344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4"/>
      <c r="AA31" s="344"/>
      <c r="AB31" s="344"/>
      <c r="AC31" s="344"/>
      <c r="AD31" s="344"/>
      <c r="AE31" s="344"/>
      <c r="AF31" s="344"/>
      <c r="AG31" s="344"/>
      <c r="AH31" s="344"/>
      <c r="AI31" s="344"/>
      <c r="AJ31" s="344"/>
      <c r="AK31" s="344"/>
      <c r="AL31" s="344"/>
      <c r="AM31" s="344"/>
      <c r="AN31" s="344"/>
    </row>
    <row r="32" spans="1:47" ht="18" customHeight="1">
      <c r="A32" s="344"/>
      <c r="B32" s="1022"/>
      <c r="C32" s="366">
        <v>91658</v>
      </c>
      <c r="D32" s="366">
        <v>87305</v>
      </c>
      <c r="E32" s="366">
        <v>2048</v>
      </c>
      <c r="F32" s="366">
        <v>229</v>
      </c>
      <c r="G32" s="366"/>
      <c r="H32" s="366"/>
      <c r="I32" s="344"/>
      <c r="J32" s="344"/>
      <c r="K32" s="344"/>
      <c r="L32" s="344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4"/>
      <c r="AA32" s="344"/>
      <c r="AB32" s="344"/>
      <c r="AC32" s="344"/>
      <c r="AD32" s="344"/>
      <c r="AE32" s="344"/>
      <c r="AF32" s="344"/>
      <c r="AG32" s="344"/>
      <c r="AH32" s="344"/>
      <c r="AI32" s="344"/>
      <c r="AJ32" s="344"/>
      <c r="AK32" s="344"/>
      <c r="AL32" s="344"/>
      <c r="AM32" s="344"/>
      <c r="AN32" s="344"/>
    </row>
    <row r="33" spans="1:52" ht="18" customHeight="1">
      <c r="A33" s="344"/>
      <c r="B33" s="1022"/>
      <c r="C33" s="366">
        <v>95877</v>
      </c>
      <c r="D33" s="366">
        <v>92635</v>
      </c>
      <c r="E33" s="366">
        <v>2046</v>
      </c>
      <c r="F33" s="366">
        <v>265</v>
      </c>
      <c r="G33" s="366"/>
      <c r="H33" s="366"/>
      <c r="I33" s="344"/>
      <c r="J33" s="344"/>
      <c r="K33" s="344"/>
      <c r="L33" s="344"/>
      <c r="M33" s="344"/>
      <c r="N33" s="344"/>
      <c r="O33" s="344"/>
      <c r="P33" s="344"/>
      <c r="Q33" s="344"/>
      <c r="R33" s="344"/>
      <c r="S33" s="344"/>
      <c r="T33" s="344"/>
      <c r="U33" s="344"/>
      <c r="V33" s="344"/>
      <c r="W33" s="344"/>
      <c r="X33" s="344"/>
      <c r="Y33" s="344"/>
      <c r="Z33" s="344"/>
      <c r="AA33" s="344"/>
      <c r="AB33" s="344"/>
      <c r="AC33" s="344"/>
      <c r="AD33" s="344"/>
      <c r="AE33" s="344"/>
      <c r="AF33" s="344"/>
      <c r="AG33" s="344"/>
      <c r="AH33" s="344"/>
      <c r="AI33" s="344"/>
      <c r="AJ33" s="344"/>
      <c r="AK33" s="344"/>
      <c r="AL33" s="344"/>
      <c r="AM33" s="344"/>
      <c r="AN33" s="344"/>
    </row>
    <row r="34" spans="1:52" ht="18" customHeight="1">
      <c r="A34" s="344"/>
      <c r="H34" s="366"/>
      <c r="I34" s="366"/>
      <c r="J34" s="366"/>
      <c r="K34" s="366"/>
      <c r="L34" s="366"/>
      <c r="M34" s="366"/>
      <c r="N34" s="366"/>
      <c r="O34" s="366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4"/>
      <c r="AA34" s="344"/>
      <c r="AB34" s="344"/>
      <c r="AC34" s="344"/>
      <c r="AD34" s="344"/>
      <c r="AE34" s="344"/>
      <c r="AF34" s="344"/>
      <c r="AG34" s="344"/>
      <c r="AH34" s="344"/>
      <c r="AI34" s="344"/>
      <c r="AJ34" s="345" t="s">
        <v>446</v>
      </c>
      <c r="AK34" s="344"/>
      <c r="AL34" s="344"/>
      <c r="AM34" s="344"/>
      <c r="AN34" s="344"/>
      <c r="AO34" s="344"/>
      <c r="AP34" s="344"/>
      <c r="AQ34" s="344"/>
      <c r="AR34" s="344"/>
      <c r="AS34" s="344"/>
      <c r="AT34" s="345" t="s">
        <v>446</v>
      </c>
      <c r="AU34" s="344"/>
    </row>
    <row r="35" spans="1:52" ht="18" customHeight="1">
      <c r="A35" s="344"/>
      <c r="H35" s="345"/>
      <c r="I35" s="345"/>
      <c r="J35" s="345"/>
      <c r="K35" s="345"/>
      <c r="L35" s="345"/>
      <c r="M35" s="345"/>
      <c r="N35" s="345"/>
      <c r="O35" s="345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4"/>
      <c r="AA35" s="344"/>
      <c r="AB35" s="344"/>
      <c r="AC35" s="344"/>
      <c r="AD35" s="344"/>
      <c r="AE35" s="344"/>
      <c r="AF35" s="344"/>
      <c r="AG35" s="344"/>
      <c r="AH35" s="344"/>
      <c r="AI35" s="344"/>
      <c r="AJ35" s="344"/>
      <c r="AK35" s="344"/>
      <c r="AL35" s="344"/>
      <c r="AM35" s="344"/>
      <c r="AN35" s="344"/>
      <c r="AO35" s="344"/>
      <c r="AP35" s="344"/>
      <c r="AQ35" s="344"/>
      <c r="AR35" s="344"/>
      <c r="AS35" s="344"/>
      <c r="AT35" s="344"/>
      <c r="AU35" s="344"/>
    </row>
    <row r="36" spans="1:52" ht="18" customHeight="1">
      <c r="A36" s="344"/>
      <c r="B36" s="344"/>
      <c r="C36" s="344"/>
      <c r="D36" s="344"/>
      <c r="E36" s="344"/>
      <c r="F36" s="344"/>
      <c r="G36" s="344"/>
      <c r="H36" s="344"/>
      <c r="I36" s="344"/>
      <c r="J36" s="344"/>
      <c r="K36" s="344"/>
      <c r="L36" s="344"/>
      <c r="M36" s="344"/>
      <c r="N36" s="344"/>
      <c r="O36" s="344"/>
      <c r="P36" s="344"/>
      <c r="Q36" s="344"/>
      <c r="R36" s="344"/>
      <c r="S36" s="344"/>
      <c r="T36" s="344"/>
      <c r="U36" s="344"/>
      <c r="V36" s="344"/>
      <c r="W36" s="344"/>
      <c r="X36" s="344"/>
      <c r="Y36" s="344"/>
      <c r="Z36" s="344"/>
      <c r="AA36" s="344"/>
      <c r="AB36" s="344"/>
      <c r="AC36" s="344"/>
      <c r="AD36" s="344"/>
      <c r="AE36" s="344"/>
      <c r="AF36" s="344"/>
      <c r="AG36" s="344"/>
      <c r="AH36" s="344"/>
      <c r="AI36" s="344"/>
      <c r="AJ36" s="344"/>
      <c r="AK36" s="344"/>
      <c r="AL36" s="344"/>
      <c r="AM36" s="344"/>
      <c r="AN36" s="344"/>
      <c r="AO36" s="344"/>
      <c r="AP36" s="344"/>
      <c r="AQ36" s="344"/>
      <c r="AR36" s="344"/>
      <c r="AS36" s="344"/>
      <c r="AT36" s="344"/>
      <c r="AU36" s="344"/>
    </row>
    <row r="37" spans="1:52" ht="18" customHeight="1"/>
    <row r="38" spans="1:52" ht="18" customHeight="1"/>
    <row r="39" spans="1:52" ht="12" customHeight="1">
      <c r="AV39" s="951"/>
      <c r="AW39" s="951"/>
      <c r="AX39" s="951"/>
      <c r="AY39" s="951"/>
      <c r="AZ39" s="951"/>
    </row>
    <row r="40" spans="1:52" ht="12" customHeight="1">
      <c r="AV40" s="889"/>
      <c r="AW40" s="889"/>
      <c r="AX40" s="889"/>
      <c r="AY40" s="889"/>
      <c r="AZ40" s="889"/>
    </row>
    <row r="41" spans="1:52" ht="18.75" customHeight="1">
      <c r="AV41" s="368"/>
      <c r="AW41" s="368"/>
      <c r="AX41" s="368"/>
      <c r="AY41" s="368"/>
      <c r="AZ41" s="368"/>
    </row>
    <row r="42" spans="1:52" ht="18.75" customHeight="1">
      <c r="AV42" s="368"/>
      <c r="AW42" s="368"/>
      <c r="AX42" s="368"/>
      <c r="AY42" s="368"/>
      <c r="AZ42" s="368"/>
    </row>
    <row r="43" spans="1:52" ht="18.75" customHeight="1">
      <c r="AV43" s="368"/>
      <c r="AW43" s="368"/>
      <c r="AX43" s="368"/>
      <c r="AY43" s="368"/>
      <c r="AZ43" s="368"/>
    </row>
    <row r="44" spans="1:52" ht="18.75" customHeight="1">
      <c r="AV44" s="368"/>
      <c r="AW44" s="368"/>
      <c r="AX44" s="368"/>
      <c r="AY44" s="368"/>
      <c r="AZ44" s="368"/>
    </row>
    <row r="45" spans="1:52" ht="18.75" customHeight="1">
      <c r="AV45" s="368"/>
      <c r="AW45" s="368"/>
      <c r="AX45" s="368"/>
      <c r="AY45" s="368"/>
      <c r="AZ45" s="368"/>
    </row>
    <row r="46" spans="1:52" ht="18.75" customHeight="1">
      <c r="AV46" s="368"/>
      <c r="AW46" s="368"/>
      <c r="AX46" s="368"/>
      <c r="AY46" s="368"/>
      <c r="AZ46" s="368"/>
    </row>
    <row r="47" spans="1:52" ht="18.75" customHeight="1">
      <c r="AV47" s="368"/>
      <c r="AW47" s="368"/>
      <c r="AX47" s="368"/>
      <c r="AY47" s="368"/>
      <c r="AZ47" s="368"/>
    </row>
    <row r="48" spans="1:52" ht="18.75" customHeight="1">
      <c r="AV48" s="368"/>
      <c r="AW48" s="368"/>
      <c r="AX48" s="368"/>
      <c r="AY48" s="368"/>
      <c r="AZ48" s="368"/>
    </row>
  </sheetData>
  <mergeCells count="119">
    <mergeCell ref="H5:H6"/>
    <mergeCell ref="O5:O6"/>
    <mergeCell ref="R5:S5"/>
    <mergeCell ref="T5:U5"/>
    <mergeCell ref="I5:I6"/>
    <mergeCell ref="J5:J6"/>
    <mergeCell ref="K5:K6"/>
    <mergeCell ref="L5:L6"/>
    <mergeCell ref="M5:M6"/>
    <mergeCell ref="N5:N6"/>
    <mergeCell ref="V6:W6"/>
    <mergeCell ref="X6:Y6"/>
    <mergeCell ref="Z6:AA6"/>
    <mergeCell ref="AB6:AC6"/>
    <mergeCell ref="AD6:AE6"/>
    <mergeCell ref="R7:S7"/>
    <mergeCell ref="T7:U7"/>
    <mergeCell ref="V5:W5"/>
    <mergeCell ref="X5:Y5"/>
    <mergeCell ref="Z5:AA5"/>
    <mergeCell ref="AB5:AC5"/>
    <mergeCell ref="AD5:AE5"/>
    <mergeCell ref="R6:S6"/>
    <mergeCell ref="T6:U6"/>
    <mergeCell ref="V8:W8"/>
    <mergeCell ref="X8:Y8"/>
    <mergeCell ref="Z8:AA8"/>
    <mergeCell ref="AB8:AC8"/>
    <mergeCell ref="AD8:AE8"/>
    <mergeCell ref="R9:S9"/>
    <mergeCell ref="T9:U9"/>
    <mergeCell ref="V7:W7"/>
    <mergeCell ref="X7:Y7"/>
    <mergeCell ref="Z7:AA7"/>
    <mergeCell ref="AB7:AC7"/>
    <mergeCell ref="AD7:AE7"/>
    <mergeCell ref="R8:S8"/>
    <mergeCell ref="T8:U8"/>
    <mergeCell ref="V10:W10"/>
    <mergeCell ref="X10:Y10"/>
    <mergeCell ref="Z10:AA10"/>
    <mergeCell ref="AB10:AC10"/>
    <mergeCell ref="AD10:AE10"/>
    <mergeCell ref="R11:S11"/>
    <mergeCell ref="T11:U11"/>
    <mergeCell ref="V9:W9"/>
    <mergeCell ref="X9:Y9"/>
    <mergeCell ref="Z9:AA9"/>
    <mergeCell ref="AB9:AC9"/>
    <mergeCell ref="AD9:AE9"/>
    <mergeCell ref="R10:S10"/>
    <mergeCell ref="T10:U10"/>
    <mergeCell ref="V12:W12"/>
    <mergeCell ref="X12:Y12"/>
    <mergeCell ref="Z12:AA12"/>
    <mergeCell ref="AB12:AC12"/>
    <mergeCell ref="AD12:AE12"/>
    <mergeCell ref="R13:S13"/>
    <mergeCell ref="T13:U13"/>
    <mergeCell ref="V11:W11"/>
    <mergeCell ref="X11:Y11"/>
    <mergeCell ref="Z11:AA11"/>
    <mergeCell ref="AB11:AC11"/>
    <mergeCell ref="AD11:AE11"/>
    <mergeCell ref="R12:S12"/>
    <mergeCell ref="T12:U12"/>
    <mergeCell ref="V14:W14"/>
    <mergeCell ref="X14:Y14"/>
    <mergeCell ref="Z14:AA14"/>
    <mergeCell ref="AB14:AC14"/>
    <mergeCell ref="AD14:AE14"/>
    <mergeCell ref="R15:S15"/>
    <mergeCell ref="T15:U15"/>
    <mergeCell ref="V13:W13"/>
    <mergeCell ref="X13:Y13"/>
    <mergeCell ref="Z13:AA13"/>
    <mergeCell ref="AB13:AC13"/>
    <mergeCell ref="AD13:AE13"/>
    <mergeCell ref="R14:S14"/>
    <mergeCell ref="T14:U14"/>
    <mergeCell ref="T18:U18"/>
    <mergeCell ref="V16:W16"/>
    <mergeCell ref="X16:Y16"/>
    <mergeCell ref="Z16:AA16"/>
    <mergeCell ref="AB16:AC16"/>
    <mergeCell ref="AD16:AE16"/>
    <mergeCell ref="R17:S17"/>
    <mergeCell ref="T17:U17"/>
    <mergeCell ref="V15:W15"/>
    <mergeCell ref="X15:Y15"/>
    <mergeCell ref="Z15:AA15"/>
    <mergeCell ref="AB15:AC15"/>
    <mergeCell ref="AD15:AE15"/>
    <mergeCell ref="R16:S16"/>
    <mergeCell ref="T16:U16"/>
    <mergeCell ref="A1:AE1"/>
    <mergeCell ref="AV39:AV40"/>
    <mergeCell ref="AW39:AW40"/>
    <mergeCell ref="AX39:AX40"/>
    <mergeCell ref="AY39:AY40"/>
    <mergeCell ref="AZ39:AZ40"/>
    <mergeCell ref="V19:W19"/>
    <mergeCell ref="X19:Y19"/>
    <mergeCell ref="Z19:AA19"/>
    <mergeCell ref="AB19:AC19"/>
    <mergeCell ref="AD19:AE19"/>
    <mergeCell ref="V18:W18"/>
    <mergeCell ref="X18:Y18"/>
    <mergeCell ref="Z18:AA18"/>
    <mergeCell ref="AB18:AC18"/>
    <mergeCell ref="AD18:AE18"/>
    <mergeCell ref="R19:S19"/>
    <mergeCell ref="T19:U19"/>
    <mergeCell ref="V17:W17"/>
    <mergeCell ref="X17:Y17"/>
    <mergeCell ref="Z17:AA17"/>
    <mergeCell ref="AB17:AC17"/>
    <mergeCell ref="AD17:AE17"/>
    <mergeCell ref="R18:S18"/>
  </mergeCells>
  <phoneticPr fontId="5"/>
  <pageMargins left="0.70866141732283472" right="0.70866141732283472" top="1.5354330708661419" bottom="0.74803149606299213" header="0.31496062992125984" footer="0.31496062992125984"/>
  <pageSetup paperSize="9" scale="56" orientation="landscape" r:id="rId1"/>
  <colBreaks count="2" manualBreakCount="2">
    <brk id="31" max="21" man="1"/>
    <brk id="47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"/>
  <sheetViews>
    <sheetView showGridLines="0" view="pageBreakPreview" zoomScale="60" zoomScaleNormal="100" workbookViewId="0">
      <selection activeCell="B2" sqref="B2:G12"/>
    </sheetView>
  </sheetViews>
  <sheetFormatPr defaultRowHeight="13.5"/>
  <cols>
    <col min="2" max="8" width="13.625" customWidth="1"/>
    <col min="9" max="13" width="11.5" customWidth="1"/>
  </cols>
  <sheetData>
    <row r="1" spans="1:43" ht="25.5">
      <c r="A1" s="369"/>
    </row>
    <row r="2" spans="1:43" s="290" customFormat="1" ht="18" customHeight="1">
      <c r="A2" s="344"/>
      <c r="B2" s="370" t="s">
        <v>447</v>
      </c>
      <c r="C2" s="370"/>
      <c r="D2" s="370"/>
      <c r="E2" s="370"/>
      <c r="F2" s="370"/>
      <c r="G2" s="370"/>
      <c r="K2" s="345"/>
      <c r="L2" s="364"/>
      <c r="M2" s="345"/>
      <c r="N2" s="345"/>
      <c r="O2" s="345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  <c r="AG2" s="344"/>
      <c r="AH2" s="344"/>
      <c r="AI2" s="344"/>
      <c r="AJ2" s="344"/>
    </row>
    <row r="3" spans="1:43" s="290" customFormat="1" ht="18" customHeight="1">
      <c r="A3" s="344"/>
      <c r="B3" s="370"/>
      <c r="C3" s="370"/>
      <c r="D3" s="370"/>
      <c r="E3" s="370"/>
      <c r="F3" s="370"/>
      <c r="G3" s="371" t="s">
        <v>448</v>
      </c>
      <c r="K3" s="365"/>
      <c r="L3" s="365"/>
      <c r="M3" s="365"/>
      <c r="N3" s="365"/>
      <c r="O3" s="365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4"/>
      <c r="AJ3" s="344"/>
    </row>
    <row r="4" spans="1:43" s="290" customFormat="1" ht="19.5" customHeight="1">
      <c r="A4" s="344"/>
      <c r="B4" s="989"/>
      <c r="C4" s="990"/>
      <c r="D4" s="689" t="s">
        <v>449</v>
      </c>
      <c r="E4" s="689" t="s">
        <v>450</v>
      </c>
      <c r="F4" s="689" t="s">
        <v>451</v>
      </c>
      <c r="G4" s="689" t="s">
        <v>359</v>
      </c>
      <c r="H4" s="648"/>
      <c r="K4" s="366"/>
      <c r="L4" s="366"/>
      <c r="M4" s="366"/>
      <c r="N4" s="366"/>
      <c r="O4" s="366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344"/>
      <c r="AJ4" s="344"/>
    </row>
    <row r="5" spans="1:43" s="290" customFormat="1" ht="18" customHeight="1">
      <c r="A5" s="344"/>
      <c r="B5" s="983" t="s">
        <v>406</v>
      </c>
      <c r="C5" s="984"/>
      <c r="D5" s="690">
        <v>127044</v>
      </c>
      <c r="E5" s="690">
        <v>123577</v>
      </c>
      <c r="F5" s="690">
        <v>1348</v>
      </c>
      <c r="G5" s="690">
        <v>276</v>
      </c>
      <c r="H5" s="648"/>
      <c r="K5" s="366"/>
      <c r="L5" s="366"/>
      <c r="M5" s="366"/>
      <c r="N5" s="366"/>
      <c r="O5" s="366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</row>
    <row r="6" spans="1:43" s="290" customFormat="1" ht="18" customHeight="1">
      <c r="A6" s="344"/>
      <c r="B6" s="983" t="s">
        <v>407</v>
      </c>
      <c r="C6" s="984"/>
      <c r="D6" s="690">
        <v>118532</v>
      </c>
      <c r="E6" s="690">
        <v>116702</v>
      </c>
      <c r="F6" s="690">
        <v>1137</v>
      </c>
      <c r="G6" s="690">
        <v>274</v>
      </c>
      <c r="H6" s="648"/>
      <c r="K6" s="366"/>
      <c r="L6" s="366"/>
      <c r="M6" s="366"/>
      <c r="N6" s="366"/>
      <c r="O6" s="366"/>
      <c r="P6" s="344"/>
      <c r="Q6" s="344"/>
      <c r="R6" s="344"/>
      <c r="S6" s="344"/>
      <c r="T6" s="344"/>
      <c r="U6" s="344"/>
      <c r="V6" s="344"/>
      <c r="W6" s="344"/>
      <c r="X6" s="344"/>
      <c r="Y6" s="344"/>
      <c r="Z6" s="344"/>
      <c r="AA6" s="344"/>
      <c r="AB6" s="344"/>
      <c r="AC6" s="344"/>
      <c r="AD6" s="344"/>
      <c r="AE6" s="344"/>
      <c r="AF6" s="344"/>
      <c r="AG6" s="344"/>
      <c r="AH6" s="344"/>
      <c r="AI6" s="344"/>
      <c r="AJ6" s="344"/>
    </row>
    <row r="7" spans="1:43" s="290" customFormat="1" ht="18" customHeight="1">
      <c r="A7" s="344"/>
      <c r="B7" s="983" t="s">
        <v>408</v>
      </c>
      <c r="C7" s="984"/>
      <c r="D7" s="690">
        <v>105756</v>
      </c>
      <c r="E7" s="690">
        <v>103745</v>
      </c>
      <c r="F7" s="690">
        <v>1005</v>
      </c>
      <c r="G7" s="690">
        <v>260</v>
      </c>
      <c r="H7" s="648"/>
      <c r="K7" s="366"/>
      <c r="L7" s="366"/>
      <c r="M7" s="366"/>
      <c r="N7" s="366"/>
      <c r="O7" s="366"/>
      <c r="P7" s="344"/>
      <c r="Q7" s="344"/>
      <c r="R7" s="344"/>
      <c r="S7" s="344"/>
      <c r="T7" s="344"/>
      <c r="U7" s="344"/>
      <c r="V7" s="344"/>
      <c r="W7" s="344"/>
      <c r="X7" s="344"/>
      <c r="Y7" s="344"/>
      <c r="Z7" s="344"/>
      <c r="AA7" s="344"/>
      <c r="AB7" s="344"/>
      <c r="AC7" s="344"/>
      <c r="AD7" s="344"/>
      <c r="AE7" s="344"/>
      <c r="AF7" s="344"/>
      <c r="AG7" s="344"/>
      <c r="AH7" s="344"/>
      <c r="AI7" s="344"/>
      <c r="AJ7" s="344"/>
    </row>
    <row r="8" spans="1:43" s="290" customFormat="1" ht="18" customHeight="1">
      <c r="A8" s="344"/>
      <c r="B8" s="983" t="s">
        <v>409</v>
      </c>
      <c r="C8" s="984"/>
      <c r="D8" s="691">
        <v>107700</v>
      </c>
      <c r="E8" s="691">
        <v>103455</v>
      </c>
      <c r="F8" s="691">
        <v>1140</v>
      </c>
      <c r="G8" s="691">
        <v>267</v>
      </c>
      <c r="H8" s="648"/>
      <c r="K8" s="366"/>
      <c r="L8" s="366"/>
      <c r="M8" s="366"/>
      <c r="N8" s="366"/>
      <c r="O8" s="366"/>
      <c r="P8" s="344"/>
      <c r="Q8" s="344"/>
      <c r="R8" s="344"/>
      <c r="S8" s="367"/>
      <c r="T8" s="367"/>
      <c r="U8" s="367"/>
      <c r="V8" s="367"/>
      <c r="W8" s="367"/>
      <c r="X8" s="344"/>
      <c r="Y8" s="344"/>
      <c r="Z8" s="344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44"/>
      <c r="AO8" s="344"/>
      <c r="AP8" s="345"/>
      <c r="AQ8" s="344"/>
    </row>
    <row r="9" spans="1:43" s="290" customFormat="1" ht="18" customHeight="1">
      <c r="A9" s="344"/>
      <c r="B9" s="983" t="s">
        <v>143</v>
      </c>
      <c r="C9" s="984"/>
      <c r="D9" s="691">
        <v>97809</v>
      </c>
      <c r="E9" s="691">
        <v>94716</v>
      </c>
      <c r="F9" s="691">
        <v>1153</v>
      </c>
      <c r="G9" s="691">
        <v>263</v>
      </c>
      <c r="H9" s="648"/>
      <c r="K9" s="345"/>
      <c r="L9" s="345"/>
      <c r="M9" s="345"/>
      <c r="N9" s="345"/>
      <c r="O9" s="345"/>
      <c r="P9" s="344"/>
      <c r="Q9" s="344"/>
      <c r="R9" s="344"/>
      <c r="S9" s="344"/>
      <c r="T9" s="344"/>
      <c r="U9" s="344"/>
      <c r="V9" s="344"/>
      <c r="W9" s="344"/>
      <c r="X9" s="344"/>
      <c r="Y9" s="344"/>
      <c r="Z9" s="344"/>
      <c r="AA9" s="344"/>
      <c r="AB9" s="344"/>
      <c r="AC9" s="344"/>
      <c r="AD9" s="344"/>
      <c r="AE9" s="344"/>
      <c r="AF9" s="344"/>
      <c r="AG9" s="344"/>
      <c r="AH9" s="344"/>
      <c r="AI9" s="344"/>
      <c r="AJ9" s="344"/>
      <c r="AK9" s="344"/>
      <c r="AL9" s="344"/>
      <c r="AM9" s="344"/>
      <c r="AN9" s="344"/>
      <c r="AO9" s="344"/>
      <c r="AP9" s="344"/>
      <c r="AQ9" s="344"/>
    </row>
    <row r="10" spans="1:43" s="290" customFormat="1" ht="18" customHeight="1">
      <c r="A10" s="344"/>
      <c r="B10" s="983" t="s">
        <v>410</v>
      </c>
      <c r="C10" s="984"/>
      <c r="D10" s="691">
        <v>79743</v>
      </c>
      <c r="E10" s="691">
        <v>75490</v>
      </c>
      <c r="F10" s="691">
        <v>1802</v>
      </c>
      <c r="G10" s="691">
        <v>220</v>
      </c>
      <c r="H10" s="648"/>
      <c r="K10" s="345"/>
      <c r="L10" s="345"/>
      <c r="M10" s="345"/>
      <c r="N10" s="345"/>
      <c r="O10" s="345"/>
      <c r="P10" s="344"/>
      <c r="Q10" s="344"/>
      <c r="R10" s="344"/>
      <c r="S10" s="344"/>
      <c r="T10" s="344"/>
      <c r="U10" s="344"/>
      <c r="V10" s="344"/>
      <c r="W10" s="344"/>
      <c r="X10" s="344"/>
      <c r="Y10" s="344"/>
      <c r="Z10" s="344"/>
      <c r="AA10" s="344"/>
      <c r="AB10" s="344"/>
      <c r="AC10" s="344"/>
      <c r="AD10" s="344"/>
      <c r="AE10" s="344"/>
      <c r="AF10" s="344"/>
      <c r="AG10" s="344"/>
      <c r="AH10" s="344"/>
      <c r="AI10" s="344"/>
      <c r="AJ10" s="344"/>
      <c r="AK10" s="344"/>
      <c r="AL10" s="344"/>
      <c r="AM10" s="344"/>
      <c r="AN10" s="344"/>
      <c r="AO10" s="344"/>
      <c r="AP10" s="344"/>
      <c r="AQ10" s="344"/>
    </row>
    <row r="11" spans="1:43" s="290" customFormat="1" ht="18" customHeight="1">
      <c r="A11" s="344"/>
      <c r="B11" s="983" t="s">
        <v>411</v>
      </c>
      <c r="C11" s="984"/>
      <c r="D11" s="691">
        <v>91658</v>
      </c>
      <c r="E11" s="691">
        <v>87305</v>
      </c>
      <c r="F11" s="691">
        <v>2048</v>
      </c>
      <c r="G11" s="691">
        <v>229</v>
      </c>
      <c r="H11" s="648"/>
      <c r="K11" s="345"/>
      <c r="L11" s="345"/>
      <c r="M11" s="345"/>
      <c r="N11" s="345"/>
      <c r="O11" s="345"/>
      <c r="P11" s="344"/>
      <c r="Q11" s="344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344"/>
      <c r="AF11" s="344"/>
      <c r="AG11" s="344"/>
      <c r="AH11" s="344"/>
      <c r="AI11" s="344"/>
      <c r="AJ11" s="344"/>
      <c r="AK11" s="344"/>
      <c r="AL11" s="344"/>
      <c r="AM11" s="344"/>
      <c r="AN11" s="344"/>
      <c r="AO11" s="344"/>
      <c r="AP11" s="344"/>
      <c r="AQ11" s="344"/>
    </row>
    <row r="12" spans="1:43" s="290" customFormat="1" ht="18" customHeight="1">
      <c r="A12" s="344"/>
      <c r="B12" s="981" t="s">
        <v>412</v>
      </c>
      <c r="C12" s="982"/>
      <c r="D12" s="692">
        <v>95877</v>
      </c>
      <c r="E12" s="692">
        <v>92635</v>
      </c>
      <c r="F12" s="692">
        <v>2046</v>
      </c>
      <c r="G12" s="692">
        <v>265</v>
      </c>
      <c r="H12" s="648"/>
      <c r="K12" s="345"/>
      <c r="L12" s="345"/>
      <c r="M12" s="345"/>
      <c r="N12" s="345"/>
      <c r="O12" s="345"/>
      <c r="P12" s="344"/>
      <c r="Q12" s="344"/>
      <c r="R12" s="344"/>
      <c r="S12" s="344"/>
      <c r="T12" s="344"/>
      <c r="U12" s="344"/>
      <c r="V12" s="344"/>
      <c r="W12" s="344"/>
      <c r="X12" s="344"/>
      <c r="Y12" s="344"/>
      <c r="Z12" s="344"/>
      <c r="AA12" s="344"/>
      <c r="AB12" s="344"/>
      <c r="AC12" s="344"/>
      <c r="AD12" s="344"/>
      <c r="AE12" s="344"/>
      <c r="AF12" s="344"/>
      <c r="AG12" s="344"/>
      <c r="AH12" s="344"/>
      <c r="AI12" s="344"/>
      <c r="AJ12" s="344"/>
      <c r="AK12" s="344"/>
      <c r="AL12" s="344"/>
      <c r="AM12" s="344"/>
      <c r="AN12" s="344"/>
      <c r="AO12" s="344"/>
      <c r="AP12" s="344"/>
      <c r="AQ12" s="344"/>
    </row>
    <row r="13" spans="1:43" s="290" customFormat="1" ht="18" customHeight="1">
      <c r="A13" s="344"/>
      <c r="B13" s="693"/>
      <c r="C13" s="693"/>
      <c r="D13" s="694"/>
      <c r="E13" s="694"/>
      <c r="F13" s="694"/>
      <c r="G13" s="694"/>
      <c r="H13" s="648"/>
      <c r="K13" s="345"/>
      <c r="L13" s="345"/>
      <c r="M13" s="345"/>
      <c r="N13" s="345"/>
      <c r="O13" s="345"/>
      <c r="P13" s="344"/>
      <c r="Q13" s="344"/>
      <c r="R13" s="344"/>
      <c r="S13" s="344"/>
      <c r="T13" s="344"/>
      <c r="U13" s="344"/>
      <c r="V13" s="344"/>
      <c r="W13" s="344"/>
      <c r="X13" s="344"/>
      <c r="Y13" s="344"/>
      <c r="Z13" s="344"/>
      <c r="AA13" s="344"/>
      <c r="AB13" s="344"/>
      <c r="AC13" s="344"/>
      <c r="AD13" s="344"/>
      <c r="AE13" s="344"/>
      <c r="AF13" s="344"/>
      <c r="AG13" s="344"/>
      <c r="AH13" s="344"/>
      <c r="AI13" s="344"/>
      <c r="AJ13" s="344"/>
      <c r="AK13" s="344"/>
      <c r="AL13" s="344"/>
      <c r="AM13" s="344"/>
      <c r="AN13" s="344"/>
      <c r="AO13" s="344"/>
      <c r="AP13" s="344"/>
      <c r="AQ13" s="344"/>
    </row>
    <row r="14" spans="1:43" s="290" customFormat="1" ht="18" customHeight="1">
      <c r="A14" s="344"/>
      <c r="B14" s="694" t="s">
        <v>439</v>
      </c>
      <c r="C14" s="673"/>
      <c r="D14" s="673"/>
      <c r="E14" s="673"/>
      <c r="F14" s="673"/>
      <c r="G14" s="673"/>
      <c r="H14" s="673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344"/>
      <c r="AM14" s="344"/>
      <c r="AN14" s="344"/>
      <c r="AO14" s="344"/>
      <c r="AP14" s="344"/>
      <c r="AQ14" s="344"/>
    </row>
    <row r="15" spans="1:43" s="290" customFormat="1" ht="18" customHeight="1">
      <c r="B15" s="991" t="s">
        <v>39</v>
      </c>
      <c r="C15" s="992"/>
      <c r="D15" s="985" t="s">
        <v>409</v>
      </c>
      <c r="E15" s="985" t="s">
        <v>453</v>
      </c>
      <c r="F15" s="985" t="s">
        <v>410</v>
      </c>
      <c r="G15" s="987" t="s">
        <v>411</v>
      </c>
      <c r="H15" s="985" t="s">
        <v>412</v>
      </c>
    </row>
    <row r="16" spans="1:43" s="290" customFormat="1" ht="18" customHeight="1">
      <c r="B16" s="993" t="s">
        <v>440</v>
      </c>
      <c r="C16" s="994"/>
      <c r="D16" s="986"/>
      <c r="E16" s="986"/>
      <c r="F16" s="986"/>
      <c r="G16" s="988"/>
      <c r="H16" s="986"/>
    </row>
    <row r="17" spans="1:8" ht="18" customHeight="1">
      <c r="A17" s="372"/>
      <c r="B17" s="983" t="s">
        <v>454</v>
      </c>
      <c r="C17" s="984"/>
      <c r="D17" s="695">
        <v>1340</v>
      </c>
      <c r="E17" s="695">
        <v>930</v>
      </c>
      <c r="F17" s="695">
        <v>239</v>
      </c>
      <c r="G17" s="696">
        <v>26</v>
      </c>
      <c r="H17" s="695">
        <v>122</v>
      </c>
    </row>
    <row r="18" spans="1:8" ht="18" customHeight="1">
      <c r="A18" s="372"/>
      <c r="B18" s="983" t="s">
        <v>441</v>
      </c>
      <c r="C18" s="984"/>
      <c r="D18" s="695">
        <v>760</v>
      </c>
      <c r="E18" s="695">
        <v>532</v>
      </c>
      <c r="F18" s="695">
        <v>156</v>
      </c>
      <c r="G18" s="696">
        <v>65</v>
      </c>
      <c r="H18" s="695">
        <v>63</v>
      </c>
    </row>
    <row r="19" spans="1:8" ht="18" customHeight="1">
      <c r="A19" s="372"/>
      <c r="B19" s="983" t="s">
        <v>455</v>
      </c>
      <c r="C19" s="984"/>
      <c r="D19" s="695">
        <v>198</v>
      </c>
      <c r="E19" s="695">
        <v>205</v>
      </c>
      <c r="F19" s="695">
        <v>159</v>
      </c>
      <c r="G19" s="696">
        <v>164</v>
      </c>
      <c r="H19" s="695">
        <v>235</v>
      </c>
    </row>
    <row r="20" spans="1:8" ht="18" customHeight="1">
      <c r="A20" s="372"/>
      <c r="B20" s="983" t="s">
        <v>442</v>
      </c>
      <c r="C20" s="984"/>
      <c r="D20" s="695">
        <v>199</v>
      </c>
      <c r="E20" s="695">
        <v>212</v>
      </c>
      <c r="F20" s="695">
        <v>248</v>
      </c>
      <c r="G20" s="696">
        <v>233</v>
      </c>
      <c r="H20" s="695">
        <v>228</v>
      </c>
    </row>
    <row r="21" spans="1:8" ht="18" customHeight="1">
      <c r="A21" s="372"/>
      <c r="B21" s="983" t="s">
        <v>443</v>
      </c>
      <c r="C21" s="984"/>
      <c r="D21" s="695">
        <v>4354</v>
      </c>
      <c r="E21" s="695">
        <v>3788</v>
      </c>
      <c r="F21" s="695">
        <v>3612</v>
      </c>
      <c r="G21" s="696">
        <v>2563</v>
      </c>
      <c r="H21" s="695">
        <v>3340</v>
      </c>
    </row>
    <row r="22" spans="1:8" ht="18" customHeight="1">
      <c r="A22" s="372"/>
      <c r="B22" s="983" t="s">
        <v>444</v>
      </c>
      <c r="C22" s="984"/>
      <c r="D22" s="695">
        <v>2326</v>
      </c>
      <c r="E22" s="695">
        <v>1108</v>
      </c>
      <c r="F22" s="695">
        <v>711</v>
      </c>
      <c r="G22" s="696">
        <v>743</v>
      </c>
      <c r="H22" s="695">
        <v>1088</v>
      </c>
    </row>
    <row r="23" spans="1:8" ht="18" customHeight="1" thickBot="1">
      <c r="A23" s="372"/>
      <c r="B23" s="979" t="s">
        <v>445</v>
      </c>
      <c r="C23" s="980"/>
      <c r="D23" s="697">
        <v>6834</v>
      </c>
      <c r="E23" s="697">
        <v>6008</v>
      </c>
      <c r="F23" s="697">
        <v>1388</v>
      </c>
      <c r="G23" s="698">
        <v>982</v>
      </c>
      <c r="H23" s="697">
        <v>2886</v>
      </c>
    </row>
    <row r="24" spans="1:8" ht="18" customHeight="1" thickTop="1">
      <c r="A24" s="372"/>
      <c r="B24" s="981" t="s">
        <v>85</v>
      </c>
      <c r="C24" s="982"/>
      <c r="D24" s="699">
        <f>SUM(D17:D23)</f>
        <v>16011</v>
      </c>
      <c r="E24" s="699">
        <f t="shared" ref="E24:H24" si="0">SUM(E17:E23)</f>
        <v>12783</v>
      </c>
      <c r="F24" s="699">
        <f t="shared" si="0"/>
        <v>6513</v>
      </c>
      <c r="G24" s="699">
        <f t="shared" si="0"/>
        <v>4776</v>
      </c>
      <c r="H24" s="699">
        <f t="shared" si="0"/>
        <v>7962</v>
      </c>
    </row>
  </sheetData>
  <mergeCells count="24">
    <mergeCell ref="B5:C5"/>
    <mergeCell ref="B4:C4"/>
    <mergeCell ref="B12:C12"/>
    <mergeCell ref="B15:C15"/>
    <mergeCell ref="B16:C16"/>
    <mergeCell ref="B6:C6"/>
    <mergeCell ref="B7:C7"/>
    <mergeCell ref="B8:C8"/>
    <mergeCell ref="B9:C9"/>
    <mergeCell ref="B10:C10"/>
    <mergeCell ref="B11:C11"/>
    <mergeCell ref="D15:D16"/>
    <mergeCell ref="E15:E16"/>
    <mergeCell ref="F15:F16"/>
    <mergeCell ref="G15:G16"/>
    <mergeCell ref="H15:H16"/>
    <mergeCell ref="B23:C23"/>
    <mergeCell ref="B24:C24"/>
    <mergeCell ref="B17:C17"/>
    <mergeCell ref="B18:C18"/>
    <mergeCell ref="B19:C19"/>
    <mergeCell ref="B20:C20"/>
    <mergeCell ref="B21:C21"/>
    <mergeCell ref="B22:C22"/>
  </mergeCells>
  <phoneticPr fontId="5"/>
  <pageMargins left="0.7" right="0.7" top="0.75" bottom="0.75" header="0.3" footer="0.3"/>
  <pageSetup paperSize="9" scale="91" orientation="landscape" r:id="rId1"/>
  <colBreaks count="1" manualBreakCount="1">
    <brk id="13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view="pageBreakPreview" zoomScaleSheetLayoutView="100" workbookViewId="0">
      <selection activeCell="J37" sqref="J37"/>
    </sheetView>
  </sheetViews>
  <sheetFormatPr defaultColWidth="10" defaultRowHeight="12"/>
  <cols>
    <col min="1" max="16384" width="10" style="43"/>
  </cols>
  <sheetData>
    <row r="1" spans="1:13" ht="6" customHeight="1"/>
    <row r="2" spans="1:13" ht="17.25">
      <c r="A2" s="700" t="s">
        <v>838</v>
      </c>
      <c r="B2" s="151"/>
      <c r="C2" s="151"/>
      <c r="D2" s="531"/>
      <c r="E2" s="531"/>
      <c r="F2" s="531"/>
      <c r="G2" s="531"/>
      <c r="H2" s="531"/>
      <c r="I2" s="531"/>
      <c r="J2" s="151"/>
      <c r="K2" s="151"/>
      <c r="L2" s="151"/>
      <c r="M2" s="151"/>
    </row>
    <row r="3" spans="1:13" ht="18" customHeight="1">
      <c r="A3" s="261"/>
      <c r="M3" s="89" t="s">
        <v>738</v>
      </c>
    </row>
    <row r="4" spans="1:13" ht="21" customHeight="1">
      <c r="A4" s="92" t="s">
        <v>5</v>
      </c>
      <c r="B4" s="887" t="s">
        <v>739</v>
      </c>
      <c r="C4" s="887" t="s">
        <v>740</v>
      </c>
      <c r="D4" s="887" t="s">
        <v>741</v>
      </c>
      <c r="E4" s="887" t="s">
        <v>742</v>
      </c>
      <c r="F4" s="887" t="s">
        <v>743</v>
      </c>
      <c r="G4" s="887" t="s">
        <v>744</v>
      </c>
      <c r="H4" s="887" t="s">
        <v>745</v>
      </c>
      <c r="I4" s="887" t="s">
        <v>746</v>
      </c>
      <c r="J4" s="887" t="s">
        <v>747</v>
      </c>
      <c r="K4" s="887" t="s">
        <v>748</v>
      </c>
      <c r="L4" s="887" t="s">
        <v>749</v>
      </c>
      <c r="M4" s="887" t="s">
        <v>140</v>
      </c>
    </row>
    <row r="5" spans="1:13" ht="21" customHeight="1">
      <c r="A5" s="96" t="s">
        <v>12</v>
      </c>
      <c r="B5" s="884"/>
      <c r="C5" s="884"/>
      <c r="D5" s="884"/>
      <c r="E5" s="884"/>
      <c r="F5" s="884"/>
      <c r="G5" s="884"/>
      <c r="H5" s="884"/>
      <c r="I5" s="884"/>
      <c r="J5" s="884"/>
      <c r="K5" s="884"/>
      <c r="L5" s="884"/>
      <c r="M5" s="884"/>
    </row>
    <row r="6" spans="1:13" ht="21" hidden="1" customHeight="1">
      <c r="A6" s="377" t="s">
        <v>16</v>
      </c>
      <c r="B6" s="378">
        <f>C6+D6+E6+F6+G6+H6+I6+J6+K6+L6+M6</f>
        <v>1512</v>
      </c>
      <c r="C6" s="156">
        <v>293</v>
      </c>
      <c r="D6" s="156">
        <v>33</v>
      </c>
      <c r="E6" s="156">
        <v>406</v>
      </c>
      <c r="F6" s="156">
        <v>304</v>
      </c>
      <c r="G6" s="156">
        <v>25</v>
      </c>
      <c r="H6" s="156">
        <v>21</v>
      </c>
      <c r="I6" s="156">
        <v>13</v>
      </c>
      <c r="J6" s="156">
        <v>103</v>
      </c>
      <c r="K6" s="156">
        <v>16</v>
      </c>
      <c r="L6" s="156">
        <v>195</v>
      </c>
      <c r="M6" s="157">
        <v>103</v>
      </c>
    </row>
    <row r="7" spans="1:13" ht="21" hidden="1" customHeight="1">
      <c r="A7" s="379" t="s">
        <v>739</v>
      </c>
      <c r="B7" s="280">
        <v>13539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9"/>
    </row>
    <row r="8" spans="1:13" ht="21" hidden="1" customHeight="1">
      <c r="A8" s="377" t="s">
        <v>141</v>
      </c>
      <c r="B8" s="280">
        <f>SUM(C8:M8)</f>
        <v>1091</v>
      </c>
      <c r="C8" s="168">
        <v>243</v>
      </c>
      <c r="D8" s="168">
        <v>8</v>
      </c>
      <c r="E8" s="168">
        <v>308</v>
      </c>
      <c r="F8" s="168">
        <v>216</v>
      </c>
      <c r="G8" s="168">
        <v>15</v>
      </c>
      <c r="H8" s="168">
        <v>22</v>
      </c>
      <c r="I8" s="168">
        <v>12</v>
      </c>
      <c r="J8" s="168">
        <v>71</v>
      </c>
      <c r="K8" s="168">
        <v>10</v>
      </c>
      <c r="L8" s="168">
        <v>107</v>
      </c>
      <c r="M8" s="169">
        <v>79</v>
      </c>
    </row>
    <row r="9" spans="1:13" ht="21" hidden="1" customHeight="1">
      <c r="A9" s="380" t="s">
        <v>750</v>
      </c>
      <c r="B9" s="280">
        <f>B7+B8</f>
        <v>14630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9"/>
    </row>
    <row r="10" spans="1:13" ht="21" hidden="1" customHeight="1">
      <c r="A10" s="377" t="s">
        <v>19</v>
      </c>
      <c r="B10" s="381">
        <f>0+(SUM(C10:M10))</f>
        <v>897</v>
      </c>
      <c r="C10" s="382">
        <v>195</v>
      </c>
      <c r="D10" s="382">
        <v>18</v>
      </c>
      <c r="E10" s="382">
        <v>180</v>
      </c>
      <c r="F10" s="382">
        <v>212</v>
      </c>
      <c r="G10" s="382">
        <v>27</v>
      </c>
      <c r="H10" s="382">
        <v>12</v>
      </c>
      <c r="I10" s="382">
        <v>21</v>
      </c>
      <c r="J10" s="382">
        <v>81</v>
      </c>
      <c r="K10" s="382">
        <v>11</v>
      </c>
      <c r="L10" s="382">
        <v>61</v>
      </c>
      <c r="M10" s="383">
        <v>79</v>
      </c>
    </row>
    <row r="11" spans="1:13" ht="21" hidden="1" customHeight="1">
      <c r="A11" s="384" t="s">
        <v>750</v>
      </c>
      <c r="B11" s="385">
        <f>B9+B10</f>
        <v>15527</v>
      </c>
      <c r="C11" s="386"/>
      <c r="D11" s="386"/>
      <c r="E11" s="386"/>
      <c r="F11" s="386"/>
      <c r="G11" s="386"/>
      <c r="H11" s="386"/>
      <c r="I11" s="386"/>
      <c r="J11" s="386"/>
      <c r="K11" s="386"/>
      <c r="L11" s="386"/>
      <c r="M11" s="387"/>
    </row>
    <row r="12" spans="1:13" ht="21" hidden="1" customHeight="1">
      <c r="A12" s="388" t="s">
        <v>751</v>
      </c>
      <c r="B12" s="389">
        <f>SUM(C12:M12)</f>
        <v>1148</v>
      </c>
      <c r="C12" s="390">
        <v>250</v>
      </c>
      <c r="D12" s="390">
        <v>13</v>
      </c>
      <c r="E12" s="390">
        <v>244</v>
      </c>
      <c r="F12" s="390">
        <v>245</v>
      </c>
      <c r="G12" s="390">
        <v>18</v>
      </c>
      <c r="H12" s="390">
        <v>15</v>
      </c>
      <c r="I12" s="390">
        <v>17</v>
      </c>
      <c r="J12" s="390">
        <v>85</v>
      </c>
      <c r="K12" s="390">
        <v>24</v>
      </c>
      <c r="L12" s="390">
        <v>113</v>
      </c>
      <c r="M12" s="391">
        <v>124</v>
      </c>
    </row>
    <row r="13" spans="1:13" ht="21" hidden="1" customHeight="1">
      <c r="A13" s="384" t="s">
        <v>739</v>
      </c>
      <c r="B13" s="385">
        <f>B11+B12</f>
        <v>16675</v>
      </c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7"/>
    </row>
    <row r="14" spans="1:13" ht="21" hidden="1" customHeight="1">
      <c r="A14" s="388" t="s">
        <v>172</v>
      </c>
      <c r="B14" s="389">
        <f>SUM(C14:M14)</f>
        <v>1075</v>
      </c>
      <c r="C14" s="390">
        <v>243</v>
      </c>
      <c r="D14" s="390">
        <v>15</v>
      </c>
      <c r="E14" s="390">
        <v>234</v>
      </c>
      <c r="F14" s="390">
        <v>299</v>
      </c>
      <c r="G14" s="390">
        <v>26</v>
      </c>
      <c r="H14" s="390">
        <v>17</v>
      </c>
      <c r="I14" s="390">
        <v>12</v>
      </c>
      <c r="J14" s="390">
        <v>95</v>
      </c>
      <c r="K14" s="390">
        <v>9</v>
      </c>
      <c r="L14" s="390">
        <v>72</v>
      </c>
      <c r="M14" s="391">
        <v>53</v>
      </c>
    </row>
    <row r="15" spans="1:13" ht="21" hidden="1" customHeight="1">
      <c r="A15" s="384" t="s">
        <v>739</v>
      </c>
      <c r="B15" s="385">
        <f>B13+B14</f>
        <v>17750</v>
      </c>
      <c r="C15" s="386"/>
      <c r="D15" s="386"/>
      <c r="E15" s="386"/>
      <c r="F15" s="386"/>
      <c r="G15" s="386"/>
      <c r="H15" s="386"/>
      <c r="I15" s="386"/>
      <c r="J15" s="386"/>
      <c r="K15" s="386"/>
      <c r="L15" s="386"/>
      <c r="M15" s="387"/>
    </row>
    <row r="16" spans="1:13" ht="21" hidden="1" customHeight="1">
      <c r="A16" s="388" t="s">
        <v>21</v>
      </c>
      <c r="B16" s="389">
        <f>SUM(C16:M16)</f>
        <v>1284</v>
      </c>
      <c r="C16" s="390">
        <v>296</v>
      </c>
      <c r="D16" s="390">
        <v>14</v>
      </c>
      <c r="E16" s="390">
        <v>225</v>
      </c>
      <c r="F16" s="390">
        <v>356</v>
      </c>
      <c r="G16" s="390">
        <v>24</v>
      </c>
      <c r="H16" s="390">
        <v>18</v>
      </c>
      <c r="I16" s="390">
        <v>43</v>
      </c>
      <c r="J16" s="390">
        <v>102</v>
      </c>
      <c r="K16" s="390">
        <v>27</v>
      </c>
      <c r="L16" s="390">
        <v>179</v>
      </c>
      <c r="M16" s="391" t="s">
        <v>752</v>
      </c>
    </row>
    <row r="17" spans="1:13" ht="21" hidden="1" customHeight="1">
      <c r="A17" s="384" t="s">
        <v>739</v>
      </c>
      <c r="B17" s="385">
        <f>B15+B16</f>
        <v>19034</v>
      </c>
      <c r="C17" s="386"/>
      <c r="D17" s="386"/>
      <c r="E17" s="386"/>
      <c r="F17" s="386"/>
      <c r="G17" s="386"/>
      <c r="H17" s="386"/>
      <c r="I17" s="386"/>
      <c r="J17" s="386"/>
      <c r="K17" s="386"/>
      <c r="L17" s="386"/>
      <c r="M17" s="387"/>
    </row>
    <row r="18" spans="1:13" ht="21" hidden="1" customHeight="1">
      <c r="A18" s="332" t="s">
        <v>22</v>
      </c>
      <c r="B18" s="378">
        <f>SUM(C18:M18)</f>
        <v>785</v>
      </c>
      <c r="C18" s="156">
        <v>232</v>
      </c>
      <c r="D18" s="156">
        <v>4</v>
      </c>
      <c r="E18" s="156">
        <v>220</v>
      </c>
      <c r="F18" s="156">
        <v>170</v>
      </c>
      <c r="G18" s="156">
        <v>17</v>
      </c>
      <c r="H18" s="156">
        <v>23</v>
      </c>
      <c r="I18" s="156">
        <v>14</v>
      </c>
      <c r="J18" s="156">
        <v>42</v>
      </c>
      <c r="K18" s="156">
        <v>9</v>
      </c>
      <c r="L18" s="156">
        <v>54</v>
      </c>
      <c r="M18" s="157" t="s">
        <v>752</v>
      </c>
    </row>
    <row r="19" spans="1:13" ht="21" hidden="1" customHeight="1">
      <c r="A19" s="379" t="s">
        <v>739</v>
      </c>
      <c r="B19" s="280">
        <f>B17+B18</f>
        <v>19819</v>
      </c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9"/>
    </row>
    <row r="20" spans="1:13" ht="21" hidden="1" customHeight="1">
      <c r="A20" s="392" t="s">
        <v>23</v>
      </c>
      <c r="B20" s="280">
        <f>SUM(C20:M20)</f>
        <v>845</v>
      </c>
      <c r="C20" s="168">
        <v>295</v>
      </c>
      <c r="D20" s="168">
        <v>10</v>
      </c>
      <c r="E20" s="168">
        <v>130</v>
      </c>
      <c r="F20" s="168">
        <v>209</v>
      </c>
      <c r="G20" s="168">
        <v>15</v>
      </c>
      <c r="H20" s="168">
        <v>20</v>
      </c>
      <c r="I20" s="168">
        <v>13</v>
      </c>
      <c r="J20" s="168">
        <v>68</v>
      </c>
      <c r="K20" s="168">
        <v>19</v>
      </c>
      <c r="L20" s="168">
        <v>66</v>
      </c>
      <c r="M20" s="169" t="s">
        <v>753</v>
      </c>
    </row>
    <row r="21" spans="1:13" ht="21" hidden="1" customHeight="1">
      <c r="A21" s="379" t="s">
        <v>739</v>
      </c>
      <c r="B21" s="280">
        <f>B19+B20</f>
        <v>20664</v>
      </c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9"/>
    </row>
    <row r="22" spans="1:13" ht="21" hidden="1" customHeight="1">
      <c r="A22" s="392" t="s">
        <v>24</v>
      </c>
      <c r="B22" s="280">
        <f>SUM(C22:M22)</f>
        <v>629</v>
      </c>
      <c r="C22" s="168">
        <v>208</v>
      </c>
      <c r="D22" s="168" t="s">
        <v>752</v>
      </c>
      <c r="E22" s="168">
        <v>123</v>
      </c>
      <c r="F22" s="168">
        <v>134</v>
      </c>
      <c r="G22" s="168">
        <v>30</v>
      </c>
      <c r="H22" s="168">
        <v>10</v>
      </c>
      <c r="I22" s="168">
        <v>5</v>
      </c>
      <c r="J22" s="168">
        <v>74</v>
      </c>
      <c r="K22" s="168">
        <v>10</v>
      </c>
      <c r="L22" s="168">
        <v>35</v>
      </c>
      <c r="M22" s="169" t="s">
        <v>752</v>
      </c>
    </row>
    <row r="23" spans="1:13" ht="21" hidden="1" customHeight="1">
      <c r="A23" s="379" t="s">
        <v>739</v>
      </c>
      <c r="B23" s="280">
        <f>B21+B22</f>
        <v>21293</v>
      </c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9"/>
    </row>
    <row r="24" spans="1:13" ht="21" hidden="1" customHeight="1">
      <c r="A24" s="392">
        <v>13</v>
      </c>
      <c r="B24" s="280">
        <f>SUM(C24:M24)</f>
        <v>515</v>
      </c>
      <c r="C24" s="168">
        <v>250</v>
      </c>
      <c r="D24" s="168">
        <v>2</v>
      </c>
      <c r="E24" s="168">
        <v>103</v>
      </c>
      <c r="F24" s="168">
        <v>82</v>
      </c>
      <c r="G24" s="168">
        <v>5</v>
      </c>
      <c r="H24" s="168">
        <v>6</v>
      </c>
      <c r="I24" s="168">
        <v>3</v>
      </c>
      <c r="J24" s="168">
        <v>27</v>
      </c>
      <c r="K24" s="168">
        <v>9</v>
      </c>
      <c r="L24" s="168">
        <v>28</v>
      </c>
      <c r="M24" s="169" t="s">
        <v>753</v>
      </c>
    </row>
    <row r="25" spans="1:13" ht="21" hidden="1" customHeight="1">
      <c r="A25" s="379" t="s">
        <v>739</v>
      </c>
      <c r="B25" s="280">
        <f>B23+B24</f>
        <v>21808</v>
      </c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9"/>
    </row>
    <row r="26" spans="1:13" ht="21" hidden="1" customHeight="1">
      <c r="A26" s="392">
        <v>14</v>
      </c>
      <c r="B26" s="280">
        <v>570</v>
      </c>
      <c r="C26" s="168">
        <v>227</v>
      </c>
      <c r="D26" s="168">
        <v>4</v>
      </c>
      <c r="E26" s="168">
        <v>111</v>
      </c>
      <c r="F26" s="168">
        <v>114</v>
      </c>
      <c r="G26" s="168">
        <v>12</v>
      </c>
      <c r="H26" s="168">
        <v>9</v>
      </c>
      <c r="I26" s="168">
        <v>5</v>
      </c>
      <c r="J26" s="168">
        <v>33</v>
      </c>
      <c r="K26" s="168">
        <v>4</v>
      </c>
      <c r="L26" s="168">
        <v>51</v>
      </c>
      <c r="M26" s="169" t="s">
        <v>119</v>
      </c>
    </row>
    <row r="27" spans="1:13" ht="21" hidden="1" customHeight="1">
      <c r="A27" s="379" t="s">
        <v>739</v>
      </c>
      <c r="B27" s="280">
        <v>22378</v>
      </c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9"/>
    </row>
    <row r="28" spans="1:13" ht="21" customHeight="1">
      <c r="A28" s="392" t="s">
        <v>233</v>
      </c>
      <c r="B28" s="280">
        <v>376</v>
      </c>
      <c r="C28" s="168">
        <v>175</v>
      </c>
      <c r="D28" s="168">
        <v>0</v>
      </c>
      <c r="E28" s="168">
        <v>67</v>
      </c>
      <c r="F28" s="168">
        <v>96</v>
      </c>
      <c r="G28" s="168">
        <v>2</v>
      </c>
      <c r="H28" s="168">
        <v>3</v>
      </c>
      <c r="I28" s="168">
        <v>0</v>
      </c>
      <c r="J28" s="168">
        <v>14</v>
      </c>
      <c r="K28" s="168">
        <v>5</v>
      </c>
      <c r="L28" s="168">
        <v>14</v>
      </c>
      <c r="M28" s="169" t="s">
        <v>119</v>
      </c>
    </row>
    <row r="29" spans="1:13" ht="21" customHeight="1">
      <c r="A29" s="379" t="s">
        <v>754</v>
      </c>
      <c r="B29" s="280">
        <v>25952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9"/>
    </row>
    <row r="30" spans="1:13" ht="21" customHeight="1">
      <c r="A30" s="392">
        <v>26</v>
      </c>
      <c r="B30" s="280">
        <v>271</v>
      </c>
      <c r="C30" s="168">
        <v>145</v>
      </c>
      <c r="D30" s="168">
        <v>0</v>
      </c>
      <c r="E30" s="168">
        <v>37</v>
      </c>
      <c r="F30" s="168">
        <v>46</v>
      </c>
      <c r="G30" s="168">
        <v>3</v>
      </c>
      <c r="H30" s="168">
        <v>4</v>
      </c>
      <c r="I30" s="168">
        <v>1</v>
      </c>
      <c r="J30" s="168">
        <v>12</v>
      </c>
      <c r="K30" s="168">
        <v>15</v>
      </c>
      <c r="L30" s="168">
        <v>8</v>
      </c>
      <c r="M30" s="169" t="s">
        <v>119</v>
      </c>
    </row>
    <row r="31" spans="1:13" ht="21" customHeight="1">
      <c r="A31" s="379" t="s">
        <v>754</v>
      </c>
      <c r="B31" s="280">
        <v>26223</v>
      </c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9"/>
    </row>
    <row r="32" spans="1:13" ht="21" customHeight="1">
      <c r="A32" s="392">
        <v>27</v>
      </c>
      <c r="B32" s="280">
        <v>236</v>
      </c>
      <c r="C32" s="168">
        <v>143</v>
      </c>
      <c r="D32" s="168">
        <v>0</v>
      </c>
      <c r="E32" s="168">
        <v>42</v>
      </c>
      <c r="F32" s="168">
        <v>41</v>
      </c>
      <c r="G32" s="168">
        <v>0</v>
      </c>
      <c r="H32" s="168">
        <v>2</v>
      </c>
      <c r="I32" s="168">
        <v>0</v>
      </c>
      <c r="J32" s="168">
        <v>4</v>
      </c>
      <c r="K32" s="168">
        <v>3</v>
      </c>
      <c r="L32" s="168">
        <v>1</v>
      </c>
      <c r="M32" s="169" t="s">
        <v>119</v>
      </c>
    </row>
    <row r="33" spans="1:13" ht="21" customHeight="1">
      <c r="A33" s="379" t="s">
        <v>754</v>
      </c>
      <c r="B33" s="280">
        <v>26459</v>
      </c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9"/>
    </row>
    <row r="34" spans="1:13" ht="21" customHeight="1">
      <c r="A34" s="392">
        <v>28</v>
      </c>
      <c r="B34" s="280">
        <v>202</v>
      </c>
      <c r="C34" s="168">
        <v>117</v>
      </c>
      <c r="D34" s="168">
        <v>0</v>
      </c>
      <c r="E34" s="168">
        <v>44</v>
      </c>
      <c r="F34" s="168">
        <v>19</v>
      </c>
      <c r="G34" s="168">
        <v>1</v>
      </c>
      <c r="H34" s="168">
        <v>6</v>
      </c>
      <c r="I34" s="168">
        <v>0</v>
      </c>
      <c r="J34" s="168">
        <v>10</v>
      </c>
      <c r="K34" s="168">
        <v>1</v>
      </c>
      <c r="L34" s="168">
        <v>4</v>
      </c>
      <c r="M34" s="169" t="s">
        <v>119</v>
      </c>
    </row>
    <row r="35" spans="1:13" ht="21" customHeight="1">
      <c r="A35" s="379" t="s">
        <v>754</v>
      </c>
      <c r="B35" s="280">
        <v>26661</v>
      </c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9"/>
    </row>
    <row r="36" spans="1:13" ht="21" customHeight="1">
      <c r="A36" s="392">
        <v>29</v>
      </c>
      <c r="B36" s="280">
        <v>259</v>
      </c>
      <c r="C36" s="168">
        <v>125</v>
      </c>
      <c r="D36" s="168">
        <v>0</v>
      </c>
      <c r="E36" s="168">
        <v>55</v>
      </c>
      <c r="F36" s="168">
        <v>58</v>
      </c>
      <c r="G36" s="168">
        <v>0</v>
      </c>
      <c r="H36" s="168">
        <v>8</v>
      </c>
      <c r="I36" s="168">
        <v>0</v>
      </c>
      <c r="J36" s="168">
        <v>10</v>
      </c>
      <c r="K36" s="168">
        <v>2</v>
      </c>
      <c r="L36" s="168">
        <v>1</v>
      </c>
      <c r="M36" s="169" t="s">
        <v>119</v>
      </c>
    </row>
    <row r="37" spans="1:13" ht="21" customHeight="1">
      <c r="A37" s="379" t="s">
        <v>754</v>
      </c>
      <c r="B37" s="280">
        <v>26920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9"/>
    </row>
    <row r="38" spans="1:13" ht="21" customHeight="1">
      <c r="A38" s="392">
        <v>30</v>
      </c>
      <c r="B38" s="282">
        <v>235</v>
      </c>
      <c r="C38" s="283">
        <v>160</v>
      </c>
      <c r="D38" s="283">
        <v>0</v>
      </c>
      <c r="E38" s="283">
        <v>30</v>
      </c>
      <c r="F38" s="283">
        <v>21</v>
      </c>
      <c r="G38" s="283">
        <v>3</v>
      </c>
      <c r="H38" s="283">
        <v>9</v>
      </c>
      <c r="I38" s="283">
        <v>0</v>
      </c>
      <c r="J38" s="283">
        <v>9</v>
      </c>
      <c r="K38" s="283">
        <v>2</v>
      </c>
      <c r="L38" s="283">
        <v>1</v>
      </c>
      <c r="M38" s="284" t="s">
        <v>112</v>
      </c>
    </row>
    <row r="39" spans="1:13" ht="21" customHeight="1">
      <c r="A39" s="379" t="s">
        <v>754</v>
      </c>
      <c r="B39" s="282">
        <v>27155</v>
      </c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284"/>
    </row>
    <row r="40" spans="1:13" ht="21" customHeight="1">
      <c r="A40" s="392" t="s">
        <v>755</v>
      </c>
      <c r="B40" s="282">
        <v>278</v>
      </c>
      <c r="C40" s="283">
        <v>231</v>
      </c>
      <c r="D40" s="283">
        <v>0</v>
      </c>
      <c r="E40" s="283">
        <v>18</v>
      </c>
      <c r="F40" s="283">
        <v>12</v>
      </c>
      <c r="G40" s="283">
        <v>2</v>
      </c>
      <c r="H40" s="283">
        <v>6</v>
      </c>
      <c r="I40" s="283">
        <v>2</v>
      </c>
      <c r="J40" s="283">
        <v>3</v>
      </c>
      <c r="K40" s="283">
        <v>1</v>
      </c>
      <c r="L40" s="283">
        <v>3</v>
      </c>
      <c r="M40" s="284" t="s">
        <v>756</v>
      </c>
    </row>
    <row r="41" spans="1:13" ht="21" customHeight="1">
      <c r="A41" s="379" t="s">
        <v>754</v>
      </c>
      <c r="B41" s="282">
        <v>27433</v>
      </c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4"/>
    </row>
    <row r="42" spans="1:13" ht="21" customHeight="1">
      <c r="A42" s="392">
        <v>2</v>
      </c>
      <c r="B42" s="282">
        <v>702</v>
      </c>
      <c r="C42" s="283">
        <v>225</v>
      </c>
      <c r="D42" s="283">
        <v>20</v>
      </c>
      <c r="E42" s="283">
        <v>286</v>
      </c>
      <c r="F42" s="283">
        <v>97</v>
      </c>
      <c r="G42" s="283">
        <v>9</v>
      </c>
      <c r="H42" s="283">
        <v>9</v>
      </c>
      <c r="I42" s="283">
        <v>4</v>
      </c>
      <c r="J42" s="283">
        <v>19</v>
      </c>
      <c r="K42" s="283">
        <v>4</v>
      </c>
      <c r="L42" s="283">
        <v>29</v>
      </c>
      <c r="M42" s="284" t="s">
        <v>112</v>
      </c>
    </row>
    <row r="43" spans="1:13" ht="21" customHeight="1">
      <c r="A43" s="379" t="s">
        <v>754</v>
      </c>
      <c r="B43" s="282">
        <v>28135</v>
      </c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4"/>
    </row>
    <row r="44" spans="1:13" ht="21" customHeight="1">
      <c r="A44" s="392">
        <v>3</v>
      </c>
      <c r="B44" s="282">
        <v>264</v>
      </c>
      <c r="C44" s="283">
        <v>159</v>
      </c>
      <c r="D44" s="283">
        <v>0</v>
      </c>
      <c r="E44" s="283">
        <v>44</v>
      </c>
      <c r="F44" s="283">
        <v>24</v>
      </c>
      <c r="G44" s="283">
        <v>3</v>
      </c>
      <c r="H44" s="283">
        <v>9</v>
      </c>
      <c r="I44" s="283">
        <v>3</v>
      </c>
      <c r="J44" s="283">
        <v>21</v>
      </c>
      <c r="K44" s="283">
        <v>0</v>
      </c>
      <c r="L44" s="283">
        <v>1</v>
      </c>
      <c r="M44" s="284" t="s">
        <v>112</v>
      </c>
    </row>
    <row r="45" spans="1:13" ht="21" customHeight="1">
      <c r="A45" s="379" t="s">
        <v>754</v>
      </c>
      <c r="B45" s="282">
        <v>28399</v>
      </c>
      <c r="C45" s="283"/>
      <c r="D45" s="283"/>
      <c r="E45" s="283"/>
      <c r="F45" s="283"/>
      <c r="G45" s="283"/>
      <c r="H45" s="283"/>
      <c r="I45" s="283"/>
      <c r="J45" s="283"/>
      <c r="K45" s="283"/>
      <c r="L45" s="283"/>
      <c r="M45" s="284"/>
    </row>
    <row r="46" spans="1:13" ht="21" customHeight="1">
      <c r="A46" s="392">
        <v>4</v>
      </c>
      <c r="B46" s="282">
        <v>265</v>
      </c>
      <c r="C46" s="283">
        <v>156</v>
      </c>
      <c r="D46" s="283">
        <v>0</v>
      </c>
      <c r="E46" s="283">
        <v>45</v>
      </c>
      <c r="F46" s="283">
        <v>22</v>
      </c>
      <c r="G46" s="283">
        <v>2</v>
      </c>
      <c r="H46" s="283">
        <v>12</v>
      </c>
      <c r="I46" s="283">
        <v>2</v>
      </c>
      <c r="J46" s="283">
        <v>23</v>
      </c>
      <c r="K46" s="283">
        <v>2</v>
      </c>
      <c r="L46" s="283">
        <v>1</v>
      </c>
      <c r="M46" s="284" t="s">
        <v>112</v>
      </c>
    </row>
    <row r="47" spans="1:13" ht="21" customHeight="1">
      <c r="A47" s="384" t="s">
        <v>754</v>
      </c>
      <c r="B47" s="454">
        <v>28664</v>
      </c>
      <c r="C47" s="455"/>
      <c r="D47" s="455"/>
      <c r="E47" s="455"/>
      <c r="F47" s="455"/>
      <c r="G47" s="455"/>
      <c r="H47" s="455"/>
      <c r="I47" s="455"/>
      <c r="J47" s="455"/>
      <c r="K47" s="455"/>
      <c r="L47" s="455"/>
      <c r="M47" s="456"/>
    </row>
    <row r="48" spans="1:13" ht="13.5">
      <c r="M48" s="393" t="s">
        <v>757</v>
      </c>
    </row>
    <row r="51" spans="4:4">
      <c r="D51" s="201"/>
    </row>
    <row r="52" spans="4:4">
      <c r="D52" s="201"/>
    </row>
    <row r="53" spans="4:4">
      <c r="D53" s="201"/>
    </row>
    <row r="54" spans="4:4">
      <c r="D54" s="201"/>
    </row>
  </sheetData>
  <mergeCells count="12"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5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view="pageBreakPreview" zoomScale="75" zoomScaleNormal="75" zoomScaleSheetLayoutView="75" workbookViewId="0"/>
  </sheetViews>
  <sheetFormatPr defaultColWidth="10" defaultRowHeight="12"/>
  <cols>
    <col min="1" max="1" width="10.25" style="1" bestFit="1" customWidth="1"/>
    <col min="2" max="19" width="6.875" style="1" customWidth="1"/>
    <col min="20" max="16384" width="10" style="1"/>
  </cols>
  <sheetData>
    <row r="1" spans="1:19" ht="14.25" customHeight="1">
      <c r="A1" s="1" t="s">
        <v>0</v>
      </c>
    </row>
    <row r="2" spans="1:19" ht="21" customHeight="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2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  <c r="P3" s="3"/>
      <c r="Q3" s="3"/>
      <c r="R3" s="3"/>
      <c r="S3" s="3"/>
    </row>
    <row r="4" spans="1:19" ht="21" customHeight="1">
      <c r="A4" s="4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O4" s="3"/>
      <c r="P4" s="3"/>
      <c r="Q4" s="3"/>
      <c r="R4" s="3"/>
      <c r="S4" s="3"/>
    </row>
    <row r="5" spans="1:19" ht="17.25">
      <c r="A5" s="2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8" customHeight="1">
      <c r="Q7" s="6"/>
      <c r="R7" s="6"/>
      <c r="S7" s="6" t="s">
        <v>4</v>
      </c>
    </row>
    <row r="8" spans="1:19" ht="24" customHeight="1">
      <c r="A8" s="7" t="s">
        <v>5</v>
      </c>
      <c r="B8" s="8" t="s">
        <v>6</v>
      </c>
      <c r="C8" s="9"/>
      <c r="D8" s="10"/>
      <c r="E8" s="8" t="s">
        <v>7</v>
      </c>
      <c r="F8" s="9"/>
      <c r="G8" s="10"/>
      <c r="H8" s="8" t="s">
        <v>8</v>
      </c>
      <c r="I8" s="9"/>
      <c r="J8" s="10"/>
      <c r="K8" s="8" t="s">
        <v>9</v>
      </c>
      <c r="L8" s="9"/>
      <c r="M8" s="10"/>
      <c r="N8" s="8" t="s">
        <v>10</v>
      </c>
      <c r="O8" s="9"/>
      <c r="P8" s="10"/>
      <c r="Q8" s="8" t="s">
        <v>11</v>
      </c>
      <c r="R8" s="9"/>
      <c r="S8" s="10"/>
    </row>
    <row r="9" spans="1:19" ht="24" customHeight="1">
      <c r="A9" s="11" t="s">
        <v>12</v>
      </c>
      <c r="B9" s="425" t="s">
        <v>13</v>
      </c>
      <c r="C9" s="425" t="s">
        <v>14</v>
      </c>
      <c r="D9" s="425" t="s">
        <v>15</v>
      </c>
      <c r="E9" s="425" t="s">
        <v>13</v>
      </c>
      <c r="F9" s="425" t="s">
        <v>14</v>
      </c>
      <c r="G9" s="425" t="s">
        <v>15</v>
      </c>
      <c r="H9" s="425" t="s">
        <v>13</v>
      </c>
      <c r="I9" s="425" t="s">
        <v>14</v>
      </c>
      <c r="J9" s="425" t="s">
        <v>15</v>
      </c>
      <c r="K9" s="425" t="s">
        <v>13</v>
      </c>
      <c r="L9" s="425" t="s">
        <v>14</v>
      </c>
      <c r="M9" s="425" t="s">
        <v>15</v>
      </c>
      <c r="N9" s="425" t="s">
        <v>13</v>
      </c>
      <c r="O9" s="425" t="s">
        <v>14</v>
      </c>
      <c r="P9" s="425" t="s">
        <v>15</v>
      </c>
      <c r="Q9" s="425" t="s">
        <v>13</v>
      </c>
      <c r="R9" s="425" t="s">
        <v>14</v>
      </c>
      <c r="S9" s="425" t="s">
        <v>15</v>
      </c>
    </row>
    <row r="10" spans="1:19" ht="24" hidden="1" customHeight="1">
      <c r="A10" s="13" t="s">
        <v>16</v>
      </c>
      <c r="B10" s="14">
        <v>449</v>
      </c>
      <c r="C10" s="15">
        <v>16</v>
      </c>
      <c r="D10" s="15">
        <v>21</v>
      </c>
      <c r="E10" s="15">
        <v>77</v>
      </c>
      <c r="F10" s="15">
        <v>3</v>
      </c>
      <c r="G10" s="15">
        <v>4</v>
      </c>
      <c r="H10" s="16" t="s">
        <v>17</v>
      </c>
      <c r="I10" s="15">
        <v>4</v>
      </c>
      <c r="J10" s="15">
        <v>5</v>
      </c>
      <c r="K10" s="15">
        <v>64</v>
      </c>
      <c r="L10" s="15">
        <v>2</v>
      </c>
      <c r="M10" s="15">
        <v>3</v>
      </c>
      <c r="N10" s="16" t="s">
        <v>18</v>
      </c>
      <c r="O10" s="15">
        <v>4</v>
      </c>
      <c r="P10" s="15">
        <v>5</v>
      </c>
      <c r="Q10" s="15">
        <v>88</v>
      </c>
      <c r="R10" s="15">
        <v>3</v>
      </c>
      <c r="S10" s="17">
        <v>4</v>
      </c>
    </row>
    <row r="11" spans="1:19" ht="24" hidden="1" customHeight="1">
      <c r="A11" s="18" t="s">
        <v>19</v>
      </c>
      <c r="B11" s="19">
        <v>393</v>
      </c>
      <c r="C11" s="20">
        <v>13</v>
      </c>
      <c r="D11" s="20">
        <v>18</v>
      </c>
      <c r="E11" s="20">
        <v>68</v>
      </c>
      <c r="F11" s="20">
        <v>2</v>
      </c>
      <c r="G11" s="20">
        <v>3</v>
      </c>
      <c r="H11" s="21" t="s">
        <v>20</v>
      </c>
      <c r="I11" s="20">
        <v>3</v>
      </c>
      <c r="J11" s="20">
        <v>4</v>
      </c>
      <c r="K11" s="20">
        <v>48</v>
      </c>
      <c r="L11" s="20">
        <v>2</v>
      </c>
      <c r="M11" s="20">
        <v>3</v>
      </c>
      <c r="N11" s="20">
        <v>85</v>
      </c>
      <c r="O11" s="20">
        <v>3</v>
      </c>
      <c r="P11" s="20">
        <v>4</v>
      </c>
      <c r="Q11" s="20">
        <v>79</v>
      </c>
      <c r="R11" s="20">
        <v>3</v>
      </c>
      <c r="S11" s="22">
        <v>4</v>
      </c>
    </row>
    <row r="12" spans="1:19" ht="24" hidden="1" customHeight="1">
      <c r="A12" s="23">
        <v>7</v>
      </c>
      <c r="B12" s="19">
        <v>395</v>
      </c>
      <c r="C12" s="20">
        <v>13</v>
      </c>
      <c r="D12" s="20">
        <v>18</v>
      </c>
      <c r="E12" s="20">
        <v>57</v>
      </c>
      <c r="F12" s="20">
        <v>2</v>
      </c>
      <c r="G12" s="20">
        <v>3</v>
      </c>
      <c r="H12" s="20">
        <v>85</v>
      </c>
      <c r="I12" s="20">
        <v>3</v>
      </c>
      <c r="J12" s="20">
        <v>4</v>
      </c>
      <c r="K12" s="20">
        <v>67</v>
      </c>
      <c r="L12" s="20">
        <v>2</v>
      </c>
      <c r="M12" s="20">
        <v>3</v>
      </c>
      <c r="N12" s="20">
        <v>96</v>
      </c>
      <c r="O12" s="20">
        <v>3</v>
      </c>
      <c r="P12" s="20">
        <v>4</v>
      </c>
      <c r="Q12" s="20">
        <v>90</v>
      </c>
      <c r="R12" s="20">
        <v>3</v>
      </c>
      <c r="S12" s="22">
        <v>4</v>
      </c>
    </row>
    <row r="13" spans="1:19" ht="24" hidden="1" customHeight="1">
      <c r="A13" s="23">
        <v>8</v>
      </c>
      <c r="B13" s="19">
        <v>381</v>
      </c>
      <c r="C13" s="20">
        <v>13</v>
      </c>
      <c r="D13" s="20">
        <v>18</v>
      </c>
      <c r="E13" s="20">
        <v>69</v>
      </c>
      <c r="F13" s="20">
        <v>2</v>
      </c>
      <c r="G13" s="20">
        <v>3</v>
      </c>
      <c r="H13" s="20">
        <v>90</v>
      </c>
      <c r="I13" s="20">
        <v>3</v>
      </c>
      <c r="J13" s="20">
        <v>4</v>
      </c>
      <c r="K13" s="20">
        <v>61</v>
      </c>
      <c r="L13" s="20">
        <v>2</v>
      </c>
      <c r="M13" s="20">
        <v>3</v>
      </c>
      <c r="N13" s="20">
        <v>82</v>
      </c>
      <c r="O13" s="20">
        <v>3</v>
      </c>
      <c r="P13" s="20">
        <v>4</v>
      </c>
      <c r="Q13" s="20">
        <v>79</v>
      </c>
      <c r="R13" s="20">
        <v>3</v>
      </c>
      <c r="S13" s="22">
        <v>4</v>
      </c>
    </row>
    <row r="14" spans="1:19" ht="24" hidden="1" customHeight="1">
      <c r="A14" s="23" t="s">
        <v>21</v>
      </c>
      <c r="B14" s="19">
        <v>380</v>
      </c>
      <c r="C14" s="20">
        <v>13</v>
      </c>
      <c r="D14" s="20">
        <v>18</v>
      </c>
      <c r="E14" s="20">
        <v>55</v>
      </c>
      <c r="F14" s="20">
        <v>2</v>
      </c>
      <c r="G14" s="20">
        <v>3</v>
      </c>
      <c r="H14" s="20">
        <v>94</v>
      </c>
      <c r="I14" s="20">
        <v>3</v>
      </c>
      <c r="J14" s="20">
        <v>4</v>
      </c>
      <c r="K14" s="20">
        <v>60</v>
      </c>
      <c r="L14" s="20">
        <v>2</v>
      </c>
      <c r="M14" s="20">
        <v>3</v>
      </c>
      <c r="N14" s="20">
        <v>92</v>
      </c>
      <c r="O14" s="20">
        <v>3</v>
      </c>
      <c r="P14" s="20">
        <v>4</v>
      </c>
      <c r="Q14" s="20">
        <v>79</v>
      </c>
      <c r="R14" s="20">
        <v>3</v>
      </c>
      <c r="S14" s="22">
        <v>4</v>
      </c>
    </row>
    <row r="15" spans="1:19" ht="24" hidden="1" customHeight="1">
      <c r="A15" s="24" t="s">
        <v>22</v>
      </c>
      <c r="B15" s="25">
        <v>364</v>
      </c>
      <c r="C15" s="26">
        <v>13</v>
      </c>
      <c r="D15" s="27">
        <v>18</v>
      </c>
      <c r="E15" s="25">
        <v>56</v>
      </c>
      <c r="F15" s="26">
        <v>2</v>
      </c>
      <c r="G15" s="27">
        <v>3</v>
      </c>
      <c r="H15" s="25">
        <v>82</v>
      </c>
      <c r="I15" s="26">
        <v>3</v>
      </c>
      <c r="J15" s="27">
        <v>4</v>
      </c>
      <c r="K15" s="25">
        <v>61</v>
      </c>
      <c r="L15" s="26">
        <v>2</v>
      </c>
      <c r="M15" s="27">
        <v>3</v>
      </c>
      <c r="N15" s="25">
        <v>81</v>
      </c>
      <c r="O15" s="26">
        <v>3</v>
      </c>
      <c r="P15" s="27">
        <v>4</v>
      </c>
      <c r="Q15" s="25">
        <v>84</v>
      </c>
      <c r="R15" s="26">
        <v>3</v>
      </c>
      <c r="S15" s="27">
        <v>4</v>
      </c>
    </row>
    <row r="16" spans="1:19" ht="24" hidden="1" customHeight="1">
      <c r="A16" s="28" t="s">
        <v>23</v>
      </c>
      <c r="B16" s="426">
        <v>359</v>
      </c>
      <c r="C16" s="466">
        <v>14</v>
      </c>
      <c r="D16" s="31">
        <v>18</v>
      </c>
      <c r="E16" s="426">
        <v>52</v>
      </c>
      <c r="F16" s="466">
        <v>2</v>
      </c>
      <c r="G16" s="31">
        <v>3</v>
      </c>
      <c r="H16" s="426">
        <v>77</v>
      </c>
      <c r="I16" s="466">
        <v>3</v>
      </c>
      <c r="J16" s="31">
        <v>4</v>
      </c>
      <c r="K16" s="426">
        <v>73</v>
      </c>
      <c r="L16" s="466">
        <v>3</v>
      </c>
      <c r="M16" s="31">
        <v>4</v>
      </c>
      <c r="N16" s="426">
        <v>83</v>
      </c>
      <c r="O16" s="466">
        <v>3</v>
      </c>
      <c r="P16" s="31">
        <v>4</v>
      </c>
      <c r="Q16" s="426">
        <v>74</v>
      </c>
      <c r="R16" s="466">
        <v>3</v>
      </c>
      <c r="S16" s="31">
        <v>4</v>
      </c>
    </row>
    <row r="17" spans="1:20" ht="24" hidden="1" customHeight="1">
      <c r="A17" s="13" t="s">
        <v>24</v>
      </c>
      <c r="B17" s="426">
        <v>388</v>
      </c>
      <c r="C17" s="466">
        <v>13</v>
      </c>
      <c r="D17" s="31">
        <v>18</v>
      </c>
      <c r="E17" s="426">
        <v>58</v>
      </c>
      <c r="F17" s="466">
        <v>2</v>
      </c>
      <c r="G17" s="31">
        <v>3</v>
      </c>
      <c r="H17" s="426">
        <v>81</v>
      </c>
      <c r="I17" s="466">
        <v>3</v>
      </c>
      <c r="J17" s="31">
        <v>4</v>
      </c>
      <c r="K17" s="426">
        <v>63</v>
      </c>
      <c r="L17" s="466">
        <v>2</v>
      </c>
      <c r="M17" s="31">
        <v>3</v>
      </c>
      <c r="N17" s="426">
        <v>96</v>
      </c>
      <c r="O17" s="466">
        <v>3</v>
      </c>
      <c r="P17" s="31">
        <v>4</v>
      </c>
      <c r="Q17" s="426">
        <v>90</v>
      </c>
      <c r="R17" s="466">
        <v>3</v>
      </c>
      <c r="S17" s="31">
        <v>4</v>
      </c>
    </row>
    <row r="18" spans="1:20" ht="24" hidden="1" customHeight="1">
      <c r="A18" s="28">
        <v>13</v>
      </c>
      <c r="B18" s="426">
        <v>420</v>
      </c>
      <c r="C18" s="466">
        <v>14</v>
      </c>
      <c r="D18" s="31">
        <v>17</v>
      </c>
      <c r="E18" s="426">
        <v>68</v>
      </c>
      <c r="F18" s="466">
        <v>2</v>
      </c>
      <c r="G18" s="31">
        <v>3</v>
      </c>
      <c r="H18" s="32" t="s">
        <v>25</v>
      </c>
      <c r="I18" s="466">
        <v>3</v>
      </c>
      <c r="J18" s="31">
        <v>4</v>
      </c>
      <c r="K18" s="426">
        <v>74</v>
      </c>
      <c r="L18" s="466">
        <v>3</v>
      </c>
      <c r="M18" s="31">
        <v>2</v>
      </c>
      <c r="N18" s="426">
        <v>95</v>
      </c>
      <c r="O18" s="466">
        <v>3</v>
      </c>
      <c r="P18" s="31">
        <v>4</v>
      </c>
      <c r="Q18" s="426">
        <v>80</v>
      </c>
      <c r="R18" s="466">
        <v>3</v>
      </c>
      <c r="S18" s="31">
        <v>4</v>
      </c>
    </row>
    <row r="19" spans="1:20" ht="24" hidden="1" customHeight="1">
      <c r="A19" s="28">
        <v>14</v>
      </c>
      <c r="B19" s="426">
        <v>399</v>
      </c>
      <c r="C19" s="466">
        <v>14</v>
      </c>
      <c r="D19" s="31">
        <v>17</v>
      </c>
      <c r="E19" s="426">
        <v>59</v>
      </c>
      <c r="F19" s="466">
        <v>2</v>
      </c>
      <c r="G19" s="31">
        <v>3</v>
      </c>
      <c r="H19" s="32" t="s">
        <v>26</v>
      </c>
      <c r="I19" s="466">
        <v>3</v>
      </c>
      <c r="J19" s="31">
        <v>4</v>
      </c>
      <c r="K19" s="426">
        <v>61</v>
      </c>
      <c r="L19" s="466">
        <v>2</v>
      </c>
      <c r="M19" s="31">
        <v>3</v>
      </c>
      <c r="N19" s="426">
        <v>107</v>
      </c>
      <c r="O19" s="466">
        <v>4</v>
      </c>
      <c r="P19" s="31">
        <v>5</v>
      </c>
      <c r="Q19" s="426">
        <v>85</v>
      </c>
      <c r="R19" s="466">
        <v>3</v>
      </c>
      <c r="S19" s="31">
        <v>6</v>
      </c>
    </row>
    <row r="20" spans="1:20" ht="24" customHeight="1">
      <c r="A20" s="426" t="s">
        <v>232</v>
      </c>
      <c r="B20" s="34">
        <f>E20+H20+K20+N20+Q20</f>
        <v>380</v>
      </c>
      <c r="C20" s="467">
        <f>F20+I20+L20+O20+R20</f>
        <v>15</v>
      </c>
      <c r="D20" s="467">
        <v>20</v>
      </c>
      <c r="E20" s="35">
        <v>73</v>
      </c>
      <c r="F20" s="467">
        <v>3</v>
      </c>
      <c r="G20" s="467">
        <v>4</v>
      </c>
      <c r="H20" s="34" t="s">
        <v>27</v>
      </c>
      <c r="I20" s="467">
        <v>3</v>
      </c>
      <c r="J20" s="467">
        <v>4</v>
      </c>
      <c r="K20" s="35">
        <v>72</v>
      </c>
      <c r="L20" s="467">
        <v>3</v>
      </c>
      <c r="M20" s="467">
        <v>4</v>
      </c>
      <c r="N20" s="35">
        <v>79</v>
      </c>
      <c r="O20" s="467">
        <v>3</v>
      </c>
      <c r="P20" s="467">
        <v>4</v>
      </c>
      <c r="Q20" s="35">
        <v>81</v>
      </c>
      <c r="R20" s="467">
        <v>3</v>
      </c>
      <c r="S20" s="36">
        <v>4</v>
      </c>
      <c r="T20" s="37"/>
    </row>
    <row r="21" spans="1:20" ht="24" customHeight="1">
      <c r="A21" s="426">
        <v>26</v>
      </c>
      <c r="B21" s="34">
        <f t="shared" ref="B21:D22" si="0">SUM(E21+H21+K21+N21+Q21)</f>
        <v>369</v>
      </c>
      <c r="C21" s="467">
        <f t="shared" si="0"/>
        <v>14</v>
      </c>
      <c r="D21" s="467">
        <f t="shared" si="0"/>
        <v>20</v>
      </c>
      <c r="E21" s="35">
        <v>77</v>
      </c>
      <c r="F21" s="467">
        <v>3</v>
      </c>
      <c r="G21" s="467">
        <v>4</v>
      </c>
      <c r="H21" s="34" t="s">
        <v>28</v>
      </c>
      <c r="I21" s="467">
        <v>3</v>
      </c>
      <c r="J21" s="467">
        <v>5</v>
      </c>
      <c r="K21" s="35">
        <v>55</v>
      </c>
      <c r="L21" s="467">
        <v>2</v>
      </c>
      <c r="M21" s="467">
        <v>3</v>
      </c>
      <c r="N21" s="35">
        <v>86</v>
      </c>
      <c r="O21" s="467">
        <v>3</v>
      </c>
      <c r="P21" s="467">
        <v>4</v>
      </c>
      <c r="Q21" s="35">
        <v>72</v>
      </c>
      <c r="R21" s="467">
        <v>3</v>
      </c>
      <c r="S21" s="36">
        <v>4</v>
      </c>
      <c r="T21" s="37"/>
    </row>
    <row r="22" spans="1:20" ht="24" customHeight="1">
      <c r="A22" s="426">
        <v>27</v>
      </c>
      <c r="B22" s="34">
        <f t="shared" si="0"/>
        <v>368</v>
      </c>
      <c r="C22" s="467">
        <f t="shared" si="0"/>
        <v>14</v>
      </c>
      <c r="D22" s="467">
        <f t="shared" si="0"/>
        <v>19</v>
      </c>
      <c r="E22" s="35">
        <v>75</v>
      </c>
      <c r="F22" s="467">
        <v>3</v>
      </c>
      <c r="G22" s="467">
        <v>4</v>
      </c>
      <c r="H22" s="34" t="s">
        <v>29</v>
      </c>
      <c r="I22" s="467">
        <v>3</v>
      </c>
      <c r="J22" s="467">
        <v>4</v>
      </c>
      <c r="K22" s="35">
        <v>52</v>
      </c>
      <c r="L22" s="467">
        <v>2</v>
      </c>
      <c r="M22" s="467">
        <v>3</v>
      </c>
      <c r="N22" s="35">
        <v>84</v>
      </c>
      <c r="O22" s="467">
        <v>3</v>
      </c>
      <c r="P22" s="467">
        <v>4</v>
      </c>
      <c r="Q22" s="35">
        <v>84</v>
      </c>
      <c r="R22" s="467">
        <v>3</v>
      </c>
      <c r="S22" s="36">
        <v>4</v>
      </c>
      <c r="T22" s="37"/>
    </row>
    <row r="23" spans="1:20" ht="24" customHeight="1">
      <c r="A23" s="426">
        <v>28</v>
      </c>
      <c r="B23" s="34">
        <f>SUM(E23+H23+K23+N23+Q23)</f>
        <v>380</v>
      </c>
      <c r="C23" s="467">
        <f>F23+I23+L23+O23+R23</f>
        <v>15</v>
      </c>
      <c r="D23" s="467">
        <f>G23+J23+M23+P23+S23</f>
        <v>19</v>
      </c>
      <c r="E23" s="35">
        <v>82</v>
      </c>
      <c r="F23" s="467">
        <v>3</v>
      </c>
      <c r="G23" s="467">
        <v>4</v>
      </c>
      <c r="H23" s="34" t="s">
        <v>30</v>
      </c>
      <c r="I23" s="467">
        <v>3</v>
      </c>
      <c r="J23" s="467">
        <v>4</v>
      </c>
      <c r="K23" s="35">
        <v>70</v>
      </c>
      <c r="L23" s="467">
        <v>3</v>
      </c>
      <c r="M23" s="467">
        <v>3</v>
      </c>
      <c r="N23" s="35">
        <v>73</v>
      </c>
      <c r="O23" s="467">
        <v>3</v>
      </c>
      <c r="P23" s="467">
        <v>4</v>
      </c>
      <c r="Q23" s="35">
        <v>83</v>
      </c>
      <c r="R23" s="467">
        <v>3</v>
      </c>
      <c r="S23" s="36">
        <v>4</v>
      </c>
      <c r="T23" s="37"/>
    </row>
    <row r="24" spans="1:20" ht="24" customHeight="1">
      <c r="A24" s="28">
        <v>29</v>
      </c>
      <c r="B24" s="34">
        <f>SUM(E24+H24+K24+N24+Q24)</f>
        <v>391</v>
      </c>
      <c r="C24" s="467">
        <f>SUM(F24+I24+L24+O24+R24)</f>
        <v>14</v>
      </c>
      <c r="D24" s="467">
        <f>SUM(G24+J24+M24+P24+S24)</f>
        <v>18</v>
      </c>
      <c r="E24" s="35">
        <v>84</v>
      </c>
      <c r="F24" s="467">
        <v>3</v>
      </c>
      <c r="G24" s="467">
        <v>4</v>
      </c>
      <c r="H24" s="34" t="s">
        <v>31</v>
      </c>
      <c r="I24" s="467">
        <v>3</v>
      </c>
      <c r="J24" s="467">
        <v>4</v>
      </c>
      <c r="K24" s="35">
        <v>55</v>
      </c>
      <c r="L24" s="467">
        <v>2</v>
      </c>
      <c r="M24" s="467">
        <v>3</v>
      </c>
      <c r="N24" s="35">
        <v>74</v>
      </c>
      <c r="O24" s="467">
        <v>3</v>
      </c>
      <c r="P24" s="467">
        <v>4</v>
      </c>
      <c r="Q24" s="35">
        <v>77</v>
      </c>
      <c r="R24" s="467">
        <v>3</v>
      </c>
      <c r="S24" s="36">
        <v>3</v>
      </c>
      <c r="T24" s="37"/>
    </row>
    <row r="25" spans="1:20" ht="24" customHeight="1">
      <c r="A25" s="28">
        <v>30</v>
      </c>
      <c r="B25" s="459">
        <f>SUM(E25+H25+K25+N25+Q25)</f>
        <v>349</v>
      </c>
      <c r="C25" s="468">
        <f>SUM(F25+I25+L25+O25+R25)</f>
        <v>13</v>
      </c>
      <c r="D25" s="468">
        <f t="shared" ref="B25:D29" si="1">SUM(G25+J25+M25+P25+S25)</f>
        <v>18</v>
      </c>
      <c r="E25" s="460">
        <v>74</v>
      </c>
      <c r="F25" s="468">
        <v>3</v>
      </c>
      <c r="G25" s="461">
        <v>5</v>
      </c>
      <c r="H25" s="469" t="s">
        <v>32</v>
      </c>
      <c r="I25" s="468">
        <v>3</v>
      </c>
      <c r="J25" s="468">
        <v>4</v>
      </c>
      <c r="K25" s="460">
        <v>61</v>
      </c>
      <c r="L25" s="468">
        <v>2</v>
      </c>
      <c r="M25" s="461">
        <v>3</v>
      </c>
      <c r="N25" s="460">
        <v>57</v>
      </c>
      <c r="O25" s="468">
        <v>2</v>
      </c>
      <c r="P25" s="461">
        <v>3</v>
      </c>
      <c r="Q25" s="468">
        <v>75</v>
      </c>
      <c r="R25" s="468">
        <v>3</v>
      </c>
      <c r="S25" s="461">
        <v>3</v>
      </c>
    </row>
    <row r="26" spans="1:20" ht="24" customHeight="1">
      <c r="A26" s="28" t="s">
        <v>33</v>
      </c>
      <c r="B26" s="459">
        <f>SUM(E26+H26+K26+N26+Q26)</f>
        <v>386</v>
      </c>
      <c r="C26" s="468">
        <f t="shared" si="1"/>
        <v>15</v>
      </c>
      <c r="D26" s="468">
        <f t="shared" si="1"/>
        <v>17</v>
      </c>
      <c r="E26" s="460">
        <v>66</v>
      </c>
      <c r="F26" s="468">
        <v>2</v>
      </c>
      <c r="G26" s="461">
        <v>3</v>
      </c>
      <c r="H26" s="469" t="s">
        <v>32</v>
      </c>
      <c r="I26" s="468">
        <v>3</v>
      </c>
      <c r="J26" s="468">
        <v>4</v>
      </c>
      <c r="K26" s="460">
        <v>74</v>
      </c>
      <c r="L26" s="468">
        <v>3</v>
      </c>
      <c r="M26" s="461">
        <v>4</v>
      </c>
      <c r="N26" s="460">
        <v>90</v>
      </c>
      <c r="O26" s="468">
        <v>4</v>
      </c>
      <c r="P26" s="461">
        <v>3</v>
      </c>
      <c r="Q26" s="468">
        <v>74</v>
      </c>
      <c r="R26" s="468">
        <v>3</v>
      </c>
      <c r="S26" s="461">
        <v>3</v>
      </c>
    </row>
    <row r="27" spans="1:20" ht="24" customHeight="1">
      <c r="A27" s="28">
        <v>2</v>
      </c>
      <c r="B27" s="460">
        <f t="shared" si="1"/>
        <v>323</v>
      </c>
      <c r="C27" s="468">
        <f>SUM(F27+I27+L27+O27+R27)</f>
        <v>14</v>
      </c>
      <c r="D27" s="468">
        <f>SUM(G27+J27+M27+P27+S27)</f>
        <v>32</v>
      </c>
      <c r="E27" s="460">
        <v>48</v>
      </c>
      <c r="F27" s="468">
        <v>2</v>
      </c>
      <c r="G27" s="461">
        <v>6</v>
      </c>
      <c r="H27" s="469" t="s">
        <v>34</v>
      </c>
      <c r="I27" s="468">
        <v>4</v>
      </c>
      <c r="J27" s="468">
        <v>7</v>
      </c>
      <c r="K27" s="460">
        <v>52</v>
      </c>
      <c r="L27" s="468">
        <v>2</v>
      </c>
      <c r="M27" s="461">
        <v>6</v>
      </c>
      <c r="N27" s="460">
        <v>72</v>
      </c>
      <c r="O27" s="468">
        <v>3</v>
      </c>
      <c r="P27" s="461">
        <v>8</v>
      </c>
      <c r="Q27" s="468">
        <v>71</v>
      </c>
      <c r="R27" s="468">
        <v>3</v>
      </c>
      <c r="S27" s="461">
        <v>5</v>
      </c>
    </row>
    <row r="28" spans="1:20" ht="24" customHeight="1">
      <c r="A28" s="28">
        <v>3</v>
      </c>
      <c r="B28" s="460">
        <f t="shared" si="1"/>
        <v>302</v>
      </c>
      <c r="C28" s="468">
        <f t="shared" si="1"/>
        <v>14</v>
      </c>
      <c r="D28" s="468">
        <f t="shared" si="1"/>
        <v>31</v>
      </c>
      <c r="E28" s="460">
        <v>40</v>
      </c>
      <c r="F28" s="468">
        <v>2</v>
      </c>
      <c r="G28" s="461">
        <v>3</v>
      </c>
      <c r="H28" s="469" t="s">
        <v>35</v>
      </c>
      <c r="I28" s="468">
        <v>4</v>
      </c>
      <c r="J28" s="468">
        <v>8</v>
      </c>
      <c r="K28" s="460">
        <v>46</v>
      </c>
      <c r="L28" s="468">
        <v>2</v>
      </c>
      <c r="M28" s="461">
        <v>5</v>
      </c>
      <c r="N28" s="460">
        <v>76</v>
      </c>
      <c r="O28" s="468">
        <v>3</v>
      </c>
      <c r="P28" s="461">
        <v>9</v>
      </c>
      <c r="Q28" s="468">
        <v>57</v>
      </c>
      <c r="R28" s="468">
        <v>3</v>
      </c>
      <c r="S28" s="461">
        <v>6</v>
      </c>
    </row>
    <row r="29" spans="1:20" ht="24" customHeight="1">
      <c r="A29" s="38">
        <v>4</v>
      </c>
      <c r="B29" s="463">
        <f t="shared" si="1"/>
        <v>311</v>
      </c>
      <c r="C29" s="462">
        <f t="shared" si="1"/>
        <v>14</v>
      </c>
      <c r="D29" s="462">
        <f t="shared" si="1"/>
        <v>21</v>
      </c>
      <c r="E29" s="463">
        <v>46</v>
      </c>
      <c r="F29" s="462">
        <v>2</v>
      </c>
      <c r="G29" s="464">
        <v>5</v>
      </c>
      <c r="H29" s="465" t="s">
        <v>835</v>
      </c>
      <c r="I29" s="462">
        <v>4</v>
      </c>
      <c r="J29" s="462">
        <v>6</v>
      </c>
      <c r="K29" s="463">
        <v>45</v>
      </c>
      <c r="L29" s="462">
        <v>2</v>
      </c>
      <c r="M29" s="464">
        <v>4</v>
      </c>
      <c r="N29" s="463">
        <v>61</v>
      </c>
      <c r="O29" s="462">
        <v>3</v>
      </c>
      <c r="P29" s="464">
        <v>3</v>
      </c>
      <c r="Q29" s="462">
        <v>67</v>
      </c>
      <c r="R29" s="462">
        <v>3</v>
      </c>
      <c r="S29" s="464">
        <v>3</v>
      </c>
    </row>
    <row r="30" spans="1:20" ht="24" customHeight="1">
      <c r="A30" s="30"/>
      <c r="B30" s="30"/>
      <c r="C30" s="30"/>
      <c r="D30" s="30"/>
      <c r="E30" s="30"/>
      <c r="F30" s="30"/>
      <c r="G30" s="30"/>
      <c r="H30" s="33"/>
      <c r="I30" s="30"/>
      <c r="J30" s="30"/>
      <c r="K30" s="30"/>
      <c r="L30" s="30"/>
      <c r="M30" s="30"/>
      <c r="N30" s="30"/>
      <c r="O30" s="30"/>
      <c r="S30" s="6" t="s">
        <v>36</v>
      </c>
    </row>
    <row r="32" spans="1:20">
      <c r="D32" s="39"/>
    </row>
    <row r="35" spans="4:4">
      <c r="D35" s="40"/>
    </row>
  </sheetData>
  <phoneticPr fontId="4"/>
  <printOptions horizontalCentered="1" verticalCentered="1"/>
  <pageMargins left="0.78740157480314965" right="0.59055118110236227" top="0.59055118110236227" bottom="0.59055118110236227" header="0" footer="0"/>
  <pageSetup paperSize="9" orientation="landscape" r:id="rId1"/>
  <headerFooter alignWithMargins="0"/>
  <ignoredErrors>
    <ignoredError sqref="H20:H29" numberStoredAsText="1"/>
    <ignoredError sqref="C23:D23" 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view="pageBreakPreview" topLeftCell="A18" zoomScaleSheetLayoutView="100" workbookViewId="0">
      <selection activeCell="E29" sqref="E29"/>
    </sheetView>
  </sheetViews>
  <sheetFormatPr defaultColWidth="10" defaultRowHeight="12"/>
  <cols>
    <col min="1" max="1" width="9.5" style="1" customWidth="1"/>
    <col min="2" max="11" width="9" style="1" customWidth="1"/>
    <col min="12" max="16384" width="10" style="1"/>
  </cols>
  <sheetData>
    <row r="1" spans="1:11" ht="12.75" customHeight="1"/>
    <row r="2" spans="1:11" ht="17.25">
      <c r="A2" s="529" t="s">
        <v>840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4" spans="1:11" ht="21" customHeight="1">
      <c r="A4" s="7" t="s">
        <v>186</v>
      </c>
      <c r="B4" s="254" t="s">
        <v>758</v>
      </c>
      <c r="C4" s="254"/>
      <c r="D4" s="254"/>
      <c r="E4" s="254"/>
      <c r="F4" s="254"/>
      <c r="G4" s="254"/>
      <c r="H4" s="254" t="s">
        <v>759</v>
      </c>
      <c r="I4" s="254"/>
      <c r="J4" s="254"/>
      <c r="K4" s="254"/>
    </row>
    <row r="5" spans="1:11" s="30" customFormat="1" ht="21" customHeight="1">
      <c r="A5" s="251" t="s">
        <v>39</v>
      </c>
      <c r="B5" s="742" t="s">
        <v>760</v>
      </c>
      <c r="C5" s="743" t="s">
        <v>761</v>
      </c>
      <c r="D5" s="537" t="s">
        <v>762</v>
      </c>
      <c r="E5" s="537" t="s">
        <v>763</v>
      </c>
      <c r="F5" s="537" t="s">
        <v>764</v>
      </c>
      <c r="G5" s="537" t="s">
        <v>765</v>
      </c>
      <c r="H5" s="742" t="s">
        <v>760</v>
      </c>
      <c r="I5" s="743" t="s">
        <v>761</v>
      </c>
      <c r="J5" s="537" t="s">
        <v>762</v>
      </c>
      <c r="K5" s="537" t="s">
        <v>765</v>
      </c>
    </row>
    <row r="6" spans="1:11" ht="21" hidden="1" customHeight="1">
      <c r="A6" s="255" t="s">
        <v>202</v>
      </c>
      <c r="B6" s="744">
        <v>383</v>
      </c>
      <c r="C6" s="745">
        <v>192</v>
      </c>
      <c r="D6" s="745">
        <v>189</v>
      </c>
      <c r="E6" s="745"/>
      <c r="F6" s="745">
        <v>2</v>
      </c>
      <c r="G6" s="746" t="s">
        <v>766</v>
      </c>
      <c r="H6" s="744">
        <v>1512</v>
      </c>
      <c r="I6" s="745">
        <v>351</v>
      </c>
      <c r="J6" s="747" t="s">
        <v>767</v>
      </c>
      <c r="K6" s="746" t="s">
        <v>766</v>
      </c>
    </row>
    <row r="7" spans="1:11" ht="21" hidden="1" customHeight="1">
      <c r="A7" s="256" t="s">
        <v>204</v>
      </c>
      <c r="B7" s="748">
        <v>166</v>
      </c>
      <c r="C7" s="749">
        <v>103</v>
      </c>
      <c r="D7" s="749">
        <v>63</v>
      </c>
      <c r="E7" s="749"/>
      <c r="F7" s="750" t="s">
        <v>756</v>
      </c>
      <c r="G7" s="751" t="s">
        <v>766</v>
      </c>
      <c r="H7" s="748">
        <v>1091</v>
      </c>
      <c r="I7" s="749">
        <v>415</v>
      </c>
      <c r="J7" s="749">
        <v>676</v>
      </c>
      <c r="K7" s="751" t="s">
        <v>766</v>
      </c>
    </row>
    <row r="8" spans="1:11" ht="21" hidden="1" customHeight="1">
      <c r="A8" s="394" t="s">
        <v>206</v>
      </c>
      <c r="B8" s="752">
        <v>527</v>
      </c>
      <c r="C8" s="753">
        <v>414</v>
      </c>
      <c r="D8" s="754">
        <v>112</v>
      </c>
      <c r="E8" s="754"/>
      <c r="F8" s="754">
        <v>1</v>
      </c>
      <c r="G8" s="755" t="s">
        <v>766</v>
      </c>
      <c r="H8" s="756" t="s">
        <v>768</v>
      </c>
      <c r="I8" s="753">
        <v>321</v>
      </c>
      <c r="J8" s="754">
        <v>576</v>
      </c>
      <c r="K8" s="755" t="s">
        <v>766</v>
      </c>
    </row>
    <row r="9" spans="1:11" ht="21" hidden="1" customHeight="1">
      <c r="A9" s="23">
        <v>7</v>
      </c>
      <c r="B9" s="757">
        <v>445</v>
      </c>
      <c r="C9" s="758">
        <v>315</v>
      </c>
      <c r="D9" s="759">
        <v>130</v>
      </c>
      <c r="E9" s="759"/>
      <c r="F9" s="760" t="s">
        <v>769</v>
      </c>
      <c r="G9" s="761" t="s">
        <v>766</v>
      </c>
      <c r="H9" s="757">
        <v>1148</v>
      </c>
      <c r="I9" s="758">
        <v>441</v>
      </c>
      <c r="J9" s="759">
        <v>707</v>
      </c>
      <c r="K9" s="761" t="s">
        <v>766</v>
      </c>
    </row>
    <row r="10" spans="1:11" ht="21" hidden="1" customHeight="1">
      <c r="A10" s="395">
        <v>8</v>
      </c>
      <c r="B10" s="757">
        <v>473</v>
      </c>
      <c r="C10" s="762">
        <v>428</v>
      </c>
      <c r="D10" s="759">
        <v>45</v>
      </c>
      <c r="E10" s="759"/>
      <c r="F10" s="760" t="s">
        <v>766</v>
      </c>
      <c r="G10" s="763" t="s">
        <v>766</v>
      </c>
      <c r="H10" s="757">
        <v>1045</v>
      </c>
      <c r="I10" s="762">
        <v>417</v>
      </c>
      <c r="J10" s="759">
        <v>628</v>
      </c>
      <c r="K10" s="764" t="s">
        <v>766</v>
      </c>
    </row>
    <row r="11" spans="1:11" ht="21" hidden="1" customHeight="1">
      <c r="A11" s="395" t="s">
        <v>21</v>
      </c>
      <c r="B11" s="757">
        <v>221</v>
      </c>
      <c r="C11" s="762">
        <v>177</v>
      </c>
      <c r="D11" s="759">
        <v>44</v>
      </c>
      <c r="E11" s="759"/>
      <c r="F11" s="760" t="s">
        <v>112</v>
      </c>
      <c r="G11" s="763" t="s">
        <v>112</v>
      </c>
      <c r="H11" s="757">
        <v>1284</v>
      </c>
      <c r="I11" s="762">
        <v>827</v>
      </c>
      <c r="J11" s="759">
        <v>457</v>
      </c>
      <c r="K11" s="764" t="s">
        <v>112</v>
      </c>
    </row>
    <row r="12" spans="1:11" ht="21" hidden="1" customHeight="1">
      <c r="A12" s="24" t="s">
        <v>22</v>
      </c>
      <c r="B12" s="765">
        <v>269</v>
      </c>
      <c r="C12" s="766">
        <v>158</v>
      </c>
      <c r="D12" s="767">
        <v>37</v>
      </c>
      <c r="E12" s="767"/>
      <c r="F12" s="768" t="s">
        <v>112</v>
      </c>
      <c r="G12" s="769">
        <v>74</v>
      </c>
      <c r="H12" s="770">
        <v>785</v>
      </c>
      <c r="I12" s="766">
        <v>354</v>
      </c>
      <c r="J12" s="767">
        <v>431</v>
      </c>
      <c r="K12" s="771" t="s">
        <v>112</v>
      </c>
    </row>
    <row r="13" spans="1:11" ht="21" hidden="1" customHeight="1">
      <c r="A13" s="28" t="s">
        <v>23</v>
      </c>
      <c r="B13" s="748">
        <v>140</v>
      </c>
      <c r="C13" s="772">
        <v>73</v>
      </c>
      <c r="D13" s="749">
        <v>67</v>
      </c>
      <c r="E13" s="749"/>
      <c r="F13" s="750" t="s">
        <v>112</v>
      </c>
      <c r="G13" s="751" t="s">
        <v>112</v>
      </c>
      <c r="H13" s="773">
        <v>845</v>
      </c>
      <c r="I13" s="772">
        <v>443</v>
      </c>
      <c r="J13" s="749">
        <v>402</v>
      </c>
      <c r="K13" s="751" t="s">
        <v>112</v>
      </c>
    </row>
    <row r="14" spans="1:11" ht="21" hidden="1" customHeight="1">
      <c r="A14" s="13" t="s">
        <v>24</v>
      </c>
      <c r="B14" s="748">
        <v>97</v>
      </c>
      <c r="C14" s="772">
        <v>51</v>
      </c>
      <c r="D14" s="749">
        <v>46</v>
      </c>
      <c r="E14" s="749"/>
      <c r="F14" s="750" t="s">
        <v>112</v>
      </c>
      <c r="G14" s="751" t="s">
        <v>112</v>
      </c>
      <c r="H14" s="773">
        <v>629</v>
      </c>
      <c r="I14" s="772">
        <v>192</v>
      </c>
      <c r="J14" s="749">
        <v>437</v>
      </c>
      <c r="K14" s="751" t="s">
        <v>112</v>
      </c>
    </row>
    <row r="15" spans="1:11" ht="21" hidden="1" customHeight="1">
      <c r="A15" s="28">
        <v>13</v>
      </c>
      <c r="B15" s="748">
        <v>106</v>
      </c>
      <c r="C15" s="772">
        <v>81</v>
      </c>
      <c r="D15" s="749">
        <v>25</v>
      </c>
      <c r="E15" s="749"/>
      <c r="F15" s="750" t="s">
        <v>112</v>
      </c>
      <c r="G15" s="751" t="s">
        <v>112</v>
      </c>
      <c r="H15" s="773">
        <v>515</v>
      </c>
      <c r="I15" s="772">
        <v>114</v>
      </c>
      <c r="J15" s="749">
        <v>401</v>
      </c>
      <c r="K15" s="751" t="s">
        <v>112</v>
      </c>
    </row>
    <row r="16" spans="1:11" ht="17.25" hidden="1" customHeight="1">
      <c r="A16" s="28" t="s">
        <v>796</v>
      </c>
      <c r="B16" s="748">
        <v>75</v>
      </c>
      <c r="C16" s="772">
        <v>21</v>
      </c>
      <c r="D16" s="749">
        <v>54</v>
      </c>
      <c r="E16" s="749"/>
      <c r="F16" s="750" t="s">
        <v>119</v>
      </c>
      <c r="G16" s="751" t="s">
        <v>119</v>
      </c>
      <c r="H16" s="773">
        <v>570</v>
      </c>
      <c r="I16" s="772">
        <v>140</v>
      </c>
      <c r="J16" s="749">
        <v>430</v>
      </c>
      <c r="K16" s="751" t="s">
        <v>119</v>
      </c>
    </row>
    <row r="17" spans="1:13" ht="21" customHeight="1">
      <c r="A17" s="28" t="s">
        <v>452</v>
      </c>
      <c r="B17" s="748">
        <v>97</v>
      </c>
      <c r="C17" s="772" t="s">
        <v>119</v>
      </c>
      <c r="D17" s="749">
        <v>12</v>
      </c>
      <c r="E17" s="749" t="s">
        <v>112</v>
      </c>
      <c r="F17" s="750" t="s">
        <v>119</v>
      </c>
      <c r="G17" s="774">
        <v>85</v>
      </c>
      <c r="H17" s="773">
        <v>456</v>
      </c>
      <c r="I17" s="772" t="s">
        <v>119</v>
      </c>
      <c r="J17" s="749">
        <v>456</v>
      </c>
      <c r="K17" s="751" t="s">
        <v>119</v>
      </c>
    </row>
    <row r="18" spans="1:13" ht="21" customHeight="1">
      <c r="A18" s="28">
        <v>21</v>
      </c>
      <c r="B18" s="748">
        <v>135</v>
      </c>
      <c r="C18" s="772" t="s">
        <v>119</v>
      </c>
      <c r="D18" s="749">
        <v>47</v>
      </c>
      <c r="E18" s="749" t="s">
        <v>112</v>
      </c>
      <c r="F18" s="749">
        <v>2</v>
      </c>
      <c r="G18" s="774">
        <v>86</v>
      </c>
      <c r="H18" s="773">
        <v>272</v>
      </c>
      <c r="I18" s="772" t="s">
        <v>119</v>
      </c>
      <c r="J18" s="749">
        <v>272</v>
      </c>
      <c r="K18" s="751" t="s">
        <v>119</v>
      </c>
    </row>
    <row r="19" spans="1:13" ht="21" customHeight="1">
      <c r="A19" s="28">
        <v>22</v>
      </c>
      <c r="B19" s="748">
        <v>103</v>
      </c>
      <c r="C19" s="772" t="s">
        <v>119</v>
      </c>
      <c r="D19" s="749">
        <v>15</v>
      </c>
      <c r="E19" s="749" t="s">
        <v>112</v>
      </c>
      <c r="F19" s="749">
        <v>2</v>
      </c>
      <c r="G19" s="774">
        <v>86</v>
      </c>
      <c r="H19" s="773">
        <v>328</v>
      </c>
      <c r="I19" s="772" t="s">
        <v>119</v>
      </c>
      <c r="J19" s="749">
        <v>328</v>
      </c>
      <c r="K19" s="751" t="s">
        <v>119</v>
      </c>
    </row>
    <row r="20" spans="1:13" ht="21" customHeight="1">
      <c r="A20" s="28">
        <v>23</v>
      </c>
      <c r="B20" s="748">
        <v>121</v>
      </c>
      <c r="C20" s="772" t="s">
        <v>119</v>
      </c>
      <c r="D20" s="749">
        <v>31</v>
      </c>
      <c r="E20" s="749" t="s">
        <v>112</v>
      </c>
      <c r="F20" s="749">
        <v>2</v>
      </c>
      <c r="G20" s="774">
        <v>88</v>
      </c>
      <c r="H20" s="773">
        <v>293</v>
      </c>
      <c r="I20" s="772" t="s">
        <v>119</v>
      </c>
      <c r="J20" s="749">
        <v>293</v>
      </c>
      <c r="K20" s="751" t="s">
        <v>119</v>
      </c>
    </row>
    <row r="21" spans="1:13" ht="21" customHeight="1">
      <c r="A21" s="28">
        <v>24</v>
      </c>
      <c r="B21" s="748">
        <v>213</v>
      </c>
      <c r="C21" s="772" t="s">
        <v>119</v>
      </c>
      <c r="D21" s="749">
        <v>125</v>
      </c>
      <c r="E21" s="749" t="s">
        <v>112</v>
      </c>
      <c r="F21" s="749" t="s">
        <v>119</v>
      </c>
      <c r="G21" s="774">
        <v>88</v>
      </c>
      <c r="H21" s="773">
        <v>263</v>
      </c>
      <c r="I21" s="772" t="s">
        <v>119</v>
      </c>
      <c r="J21" s="749">
        <v>263</v>
      </c>
      <c r="K21" s="751" t="s">
        <v>119</v>
      </c>
    </row>
    <row r="22" spans="1:13" ht="21" customHeight="1">
      <c r="A22" s="28">
        <v>25</v>
      </c>
      <c r="B22" s="748">
        <v>34</v>
      </c>
      <c r="C22" s="749" t="s">
        <v>119</v>
      </c>
      <c r="D22" s="749">
        <v>33</v>
      </c>
      <c r="E22" s="749" t="s">
        <v>112</v>
      </c>
      <c r="F22" s="749">
        <v>1</v>
      </c>
      <c r="G22" s="749">
        <v>88</v>
      </c>
      <c r="H22" s="773">
        <v>376</v>
      </c>
      <c r="I22" s="749" t="s">
        <v>119</v>
      </c>
      <c r="J22" s="749">
        <v>376</v>
      </c>
      <c r="K22" s="751" t="s">
        <v>119</v>
      </c>
      <c r="M22" s="396"/>
    </row>
    <row r="23" spans="1:13" ht="21" customHeight="1">
      <c r="A23" s="28">
        <v>26</v>
      </c>
      <c r="B23" s="748">
        <v>300</v>
      </c>
      <c r="C23" s="749" t="s">
        <v>119</v>
      </c>
      <c r="D23" s="749">
        <v>300</v>
      </c>
      <c r="E23" s="749" t="s">
        <v>112</v>
      </c>
      <c r="F23" s="749" t="s">
        <v>119</v>
      </c>
      <c r="G23" s="749">
        <v>88</v>
      </c>
      <c r="H23" s="773">
        <v>271</v>
      </c>
      <c r="I23" s="749" t="s">
        <v>119</v>
      </c>
      <c r="J23" s="749">
        <v>271</v>
      </c>
      <c r="K23" s="751" t="s">
        <v>119</v>
      </c>
      <c r="M23" s="396"/>
    </row>
    <row r="24" spans="1:13" ht="21" customHeight="1">
      <c r="A24" s="28">
        <v>27</v>
      </c>
      <c r="B24" s="748">
        <v>64</v>
      </c>
      <c r="C24" s="749" t="s">
        <v>119</v>
      </c>
      <c r="D24" s="749">
        <v>64</v>
      </c>
      <c r="E24" s="749" t="s">
        <v>112</v>
      </c>
      <c r="F24" s="749" t="s">
        <v>119</v>
      </c>
      <c r="G24" s="749">
        <v>88</v>
      </c>
      <c r="H24" s="773">
        <v>236</v>
      </c>
      <c r="I24" s="749" t="s">
        <v>119</v>
      </c>
      <c r="J24" s="749">
        <v>236</v>
      </c>
      <c r="K24" s="751" t="s">
        <v>119</v>
      </c>
      <c r="M24" s="396"/>
    </row>
    <row r="25" spans="1:13" ht="21" customHeight="1">
      <c r="A25" s="28">
        <v>28</v>
      </c>
      <c r="B25" s="748">
        <v>194</v>
      </c>
      <c r="C25" s="749" t="s">
        <v>119</v>
      </c>
      <c r="D25" s="749">
        <v>194</v>
      </c>
      <c r="E25" s="749" t="s">
        <v>112</v>
      </c>
      <c r="F25" s="749" t="s">
        <v>119</v>
      </c>
      <c r="G25" s="749">
        <v>88</v>
      </c>
      <c r="H25" s="773">
        <v>202</v>
      </c>
      <c r="I25" s="749" t="s">
        <v>119</v>
      </c>
      <c r="J25" s="749">
        <v>202</v>
      </c>
      <c r="K25" s="751" t="s">
        <v>119</v>
      </c>
    </row>
    <row r="26" spans="1:13" ht="21" customHeight="1">
      <c r="A26" s="28">
        <v>29</v>
      </c>
      <c r="B26" s="748">
        <v>13</v>
      </c>
      <c r="C26" s="772" t="s">
        <v>119</v>
      </c>
      <c r="D26" s="749">
        <v>10</v>
      </c>
      <c r="E26" s="749" t="s">
        <v>112</v>
      </c>
      <c r="F26" s="749">
        <v>3</v>
      </c>
      <c r="G26" s="774">
        <v>88</v>
      </c>
      <c r="H26" s="773">
        <v>260</v>
      </c>
      <c r="I26" s="784" t="s">
        <v>119</v>
      </c>
      <c r="J26" s="784">
        <v>259</v>
      </c>
      <c r="K26" s="751" t="s">
        <v>119</v>
      </c>
    </row>
    <row r="27" spans="1:13" ht="21" customHeight="1">
      <c r="A27" s="28">
        <v>30</v>
      </c>
      <c r="B27" s="785">
        <v>299</v>
      </c>
      <c r="C27" s="776" t="s">
        <v>112</v>
      </c>
      <c r="D27" s="777">
        <v>294</v>
      </c>
      <c r="E27" s="777">
        <v>5</v>
      </c>
      <c r="F27" s="777" t="s">
        <v>112</v>
      </c>
      <c r="G27" s="778">
        <v>88</v>
      </c>
      <c r="H27" s="782">
        <v>235</v>
      </c>
      <c r="I27" s="777" t="s">
        <v>112</v>
      </c>
      <c r="J27" s="777">
        <v>235</v>
      </c>
      <c r="K27" s="751" t="s">
        <v>119</v>
      </c>
      <c r="M27" s="396"/>
    </row>
    <row r="28" spans="1:13" ht="21" customHeight="1">
      <c r="A28" s="28" t="s">
        <v>143</v>
      </c>
      <c r="B28" s="785">
        <v>77</v>
      </c>
      <c r="C28" s="776" t="s">
        <v>112</v>
      </c>
      <c r="D28" s="777">
        <v>69</v>
      </c>
      <c r="E28" s="777">
        <v>8</v>
      </c>
      <c r="F28" s="777" t="s">
        <v>112</v>
      </c>
      <c r="G28" s="778">
        <v>88</v>
      </c>
      <c r="H28" s="782">
        <v>278</v>
      </c>
      <c r="I28" s="777" t="s">
        <v>112</v>
      </c>
      <c r="J28" s="777">
        <v>278</v>
      </c>
      <c r="K28" s="751" t="s">
        <v>119</v>
      </c>
      <c r="M28" s="396"/>
    </row>
    <row r="29" spans="1:13" ht="21" customHeight="1">
      <c r="A29" s="28">
        <v>2</v>
      </c>
      <c r="B29" s="785">
        <v>55</v>
      </c>
      <c r="C29" s="776" t="s">
        <v>112</v>
      </c>
      <c r="D29" s="777">
        <v>53</v>
      </c>
      <c r="E29" s="777">
        <v>2</v>
      </c>
      <c r="F29" s="777" t="s">
        <v>112</v>
      </c>
      <c r="G29" s="778">
        <v>88</v>
      </c>
      <c r="H29" s="782">
        <v>702</v>
      </c>
      <c r="I29" s="777" t="s">
        <v>112</v>
      </c>
      <c r="J29" s="777">
        <v>702</v>
      </c>
      <c r="K29" s="751" t="s">
        <v>119</v>
      </c>
      <c r="M29" s="396"/>
    </row>
    <row r="30" spans="1:13" ht="21" customHeight="1">
      <c r="A30" s="28">
        <v>3</v>
      </c>
      <c r="B30" s="785">
        <v>92</v>
      </c>
      <c r="C30" s="776" t="s">
        <v>112</v>
      </c>
      <c r="D30" s="777">
        <v>88</v>
      </c>
      <c r="E30" s="777">
        <v>4</v>
      </c>
      <c r="F30" s="777" t="s">
        <v>112</v>
      </c>
      <c r="G30" s="778">
        <v>88</v>
      </c>
      <c r="H30" s="782">
        <v>264</v>
      </c>
      <c r="I30" s="777" t="s">
        <v>112</v>
      </c>
      <c r="J30" s="777">
        <v>264</v>
      </c>
      <c r="K30" s="751" t="s">
        <v>119</v>
      </c>
    </row>
    <row r="31" spans="1:13" ht="21" customHeight="1">
      <c r="A31" s="38">
        <v>4</v>
      </c>
      <c r="B31" s="786">
        <v>93</v>
      </c>
      <c r="C31" s="779" t="s">
        <v>112</v>
      </c>
      <c r="D31" s="780">
        <v>86</v>
      </c>
      <c r="E31" s="780">
        <v>7</v>
      </c>
      <c r="F31" s="780" t="s">
        <v>112</v>
      </c>
      <c r="G31" s="781">
        <v>88</v>
      </c>
      <c r="H31" s="783">
        <v>265</v>
      </c>
      <c r="I31" s="780" t="s">
        <v>112</v>
      </c>
      <c r="J31" s="780">
        <v>265</v>
      </c>
      <c r="K31" s="775" t="s">
        <v>119</v>
      </c>
    </row>
    <row r="32" spans="1:13" ht="18" customHeight="1">
      <c r="K32" s="6" t="s">
        <v>772</v>
      </c>
    </row>
  </sheetData>
  <phoneticPr fontId="5"/>
  <pageMargins left="0.7" right="0.7" top="0.75" bottom="0.75" header="0.3" footer="0.3"/>
  <pageSetup paperSize="9" scale="8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showGridLines="0" view="pageBreakPreview" zoomScaleSheetLayoutView="100" workbookViewId="0">
      <selection activeCell="B2" sqref="B2:I32"/>
    </sheetView>
  </sheetViews>
  <sheetFormatPr defaultColWidth="10" defaultRowHeight="12"/>
  <cols>
    <col min="1" max="1" width="10" style="1"/>
    <col min="2" max="2" width="9.5" style="1" customWidth="1"/>
    <col min="3" max="9" width="11.625" style="1" customWidth="1"/>
    <col min="10" max="10" width="10" style="30"/>
    <col min="11" max="16384" width="10" style="1"/>
  </cols>
  <sheetData>
    <row r="2" spans="2:10" ht="17.25">
      <c r="B2" s="701" t="s">
        <v>773</v>
      </c>
      <c r="C2" s="702"/>
      <c r="D2" s="702"/>
      <c r="E2" s="702"/>
      <c r="F2" s="702"/>
      <c r="G2" s="702"/>
      <c r="H2" s="702"/>
      <c r="I2" s="702"/>
    </row>
    <row r="3" spans="2:10">
      <c r="B3" s="703"/>
      <c r="C3" s="703"/>
      <c r="D3" s="703"/>
      <c r="E3" s="703"/>
      <c r="F3" s="703"/>
      <c r="G3" s="703"/>
      <c r="H3" s="703"/>
      <c r="I3" s="703"/>
    </row>
    <row r="4" spans="2:10" ht="21" customHeight="1">
      <c r="B4" s="704" t="s">
        <v>5</v>
      </c>
      <c r="C4" s="995" t="s">
        <v>774</v>
      </c>
      <c r="D4" s="705" t="s">
        <v>775</v>
      </c>
      <c r="E4" s="705"/>
      <c r="F4" s="705"/>
      <c r="G4" s="705"/>
      <c r="H4" s="705"/>
      <c r="I4" s="706"/>
      <c r="J4" s="997"/>
    </row>
    <row r="5" spans="2:10" ht="33" customHeight="1">
      <c r="B5" s="707" t="s">
        <v>12</v>
      </c>
      <c r="C5" s="996"/>
      <c r="D5" s="708" t="s">
        <v>776</v>
      </c>
      <c r="E5" s="709" t="s">
        <v>777</v>
      </c>
      <c r="F5" s="709" t="s">
        <v>778</v>
      </c>
      <c r="G5" s="709" t="s">
        <v>779</v>
      </c>
      <c r="H5" s="710" t="s">
        <v>780</v>
      </c>
      <c r="I5" s="709" t="s">
        <v>781</v>
      </c>
      <c r="J5" s="998"/>
    </row>
    <row r="6" spans="2:10" ht="21" hidden="1" customHeight="1">
      <c r="B6" s="711" t="s">
        <v>16</v>
      </c>
      <c r="C6" s="712">
        <v>36</v>
      </c>
      <c r="D6" s="713">
        <v>33</v>
      </c>
      <c r="E6" s="713">
        <v>3</v>
      </c>
      <c r="F6" s="713" t="s">
        <v>112</v>
      </c>
      <c r="G6" s="713" t="s">
        <v>112</v>
      </c>
      <c r="H6" s="713" t="s">
        <v>112</v>
      </c>
      <c r="I6" s="714" t="s">
        <v>112</v>
      </c>
    </row>
    <row r="7" spans="2:10" ht="21" hidden="1" customHeight="1">
      <c r="B7" s="715" t="s">
        <v>141</v>
      </c>
      <c r="C7" s="716">
        <v>60</v>
      </c>
      <c r="D7" s="717">
        <v>51</v>
      </c>
      <c r="E7" s="717">
        <v>3</v>
      </c>
      <c r="F7" s="717" t="s">
        <v>112</v>
      </c>
      <c r="G7" s="717" t="s">
        <v>112</v>
      </c>
      <c r="H7" s="717">
        <v>6</v>
      </c>
      <c r="I7" s="461" t="s">
        <v>112</v>
      </c>
    </row>
    <row r="8" spans="2:10" ht="21" hidden="1" customHeight="1">
      <c r="B8" s="718" t="s">
        <v>19</v>
      </c>
      <c r="C8" s="719">
        <v>52</v>
      </c>
      <c r="D8" s="720">
        <v>30</v>
      </c>
      <c r="E8" s="721" t="s">
        <v>782</v>
      </c>
      <c r="F8" s="722" t="s">
        <v>112</v>
      </c>
      <c r="G8" s="722" t="s">
        <v>112</v>
      </c>
      <c r="H8" s="721" t="s">
        <v>783</v>
      </c>
      <c r="I8" s="723">
        <v>1</v>
      </c>
    </row>
    <row r="9" spans="2:10" ht="21" hidden="1" customHeight="1">
      <c r="B9" s="724">
        <v>7</v>
      </c>
      <c r="C9" s="725">
        <v>33</v>
      </c>
      <c r="D9" s="726">
        <v>31</v>
      </c>
      <c r="E9" s="727" t="s">
        <v>112</v>
      </c>
      <c r="F9" s="727" t="s">
        <v>112</v>
      </c>
      <c r="G9" s="727" t="s">
        <v>112</v>
      </c>
      <c r="H9" s="727">
        <v>2</v>
      </c>
      <c r="I9" s="728" t="s">
        <v>112</v>
      </c>
    </row>
    <row r="10" spans="2:10" ht="21" hidden="1" customHeight="1">
      <c r="B10" s="724">
        <v>8</v>
      </c>
      <c r="C10" s="725">
        <v>68</v>
      </c>
      <c r="D10" s="726">
        <v>26</v>
      </c>
      <c r="E10" s="729" t="s">
        <v>784</v>
      </c>
      <c r="F10" s="727">
        <v>28</v>
      </c>
      <c r="G10" s="727" t="s">
        <v>112</v>
      </c>
      <c r="H10" s="727" t="s">
        <v>112</v>
      </c>
      <c r="I10" s="728" t="s">
        <v>112</v>
      </c>
    </row>
    <row r="11" spans="2:10" ht="21" hidden="1" customHeight="1">
      <c r="B11" s="724" t="s">
        <v>21</v>
      </c>
      <c r="C11" s="725">
        <v>50</v>
      </c>
      <c r="D11" s="726">
        <v>28</v>
      </c>
      <c r="E11" s="727">
        <v>5</v>
      </c>
      <c r="F11" s="727" t="s">
        <v>112</v>
      </c>
      <c r="G11" s="727" t="s">
        <v>112</v>
      </c>
      <c r="H11" s="729" t="s">
        <v>785</v>
      </c>
      <c r="I11" s="728" t="s">
        <v>112</v>
      </c>
    </row>
    <row r="12" spans="2:10" ht="21" hidden="1" customHeight="1">
      <c r="B12" s="730" t="s">
        <v>22</v>
      </c>
      <c r="C12" s="731">
        <v>32</v>
      </c>
      <c r="D12" s="732">
        <v>22</v>
      </c>
      <c r="E12" s="733">
        <v>4</v>
      </c>
      <c r="F12" s="733" t="s">
        <v>112</v>
      </c>
      <c r="G12" s="733" t="s">
        <v>112</v>
      </c>
      <c r="H12" s="733">
        <v>6</v>
      </c>
      <c r="I12" s="734" t="s">
        <v>112</v>
      </c>
    </row>
    <row r="13" spans="2:10" ht="21" hidden="1" customHeight="1">
      <c r="B13" s="735" t="s">
        <v>23</v>
      </c>
      <c r="C13" s="716">
        <v>30</v>
      </c>
      <c r="D13" s="736">
        <v>13</v>
      </c>
      <c r="E13" s="717">
        <v>4</v>
      </c>
      <c r="F13" s="717" t="s">
        <v>112</v>
      </c>
      <c r="G13" s="717" t="s">
        <v>112</v>
      </c>
      <c r="H13" s="737" t="s">
        <v>786</v>
      </c>
      <c r="I13" s="461">
        <v>1</v>
      </c>
    </row>
    <row r="14" spans="2:10" ht="21" hidden="1" customHeight="1">
      <c r="B14" s="738" t="s">
        <v>24</v>
      </c>
      <c r="C14" s="738">
        <v>26</v>
      </c>
      <c r="D14" s="739">
        <v>21</v>
      </c>
      <c r="E14" s="713">
        <v>4</v>
      </c>
      <c r="F14" s="713" t="s">
        <v>112</v>
      </c>
      <c r="G14" s="713" t="s">
        <v>112</v>
      </c>
      <c r="H14" s="713">
        <v>1</v>
      </c>
      <c r="I14" s="714" t="s">
        <v>112</v>
      </c>
    </row>
    <row r="15" spans="2:10" ht="21" hidden="1" customHeight="1">
      <c r="B15" s="735">
        <v>13</v>
      </c>
      <c r="C15" s="735">
        <v>30</v>
      </c>
      <c r="D15" s="460">
        <v>23</v>
      </c>
      <c r="E15" s="717">
        <v>5</v>
      </c>
      <c r="F15" s="717" t="s">
        <v>112</v>
      </c>
      <c r="G15" s="717" t="s">
        <v>112</v>
      </c>
      <c r="H15" s="717">
        <v>2</v>
      </c>
      <c r="I15" s="461" t="s">
        <v>112</v>
      </c>
    </row>
    <row r="16" spans="2:10" ht="21" hidden="1" customHeight="1">
      <c r="B16" s="735">
        <v>14</v>
      </c>
      <c r="C16" s="735">
        <v>33</v>
      </c>
      <c r="D16" s="460">
        <v>28</v>
      </c>
      <c r="E16" s="717">
        <v>1</v>
      </c>
      <c r="F16" s="717" t="s">
        <v>119</v>
      </c>
      <c r="G16" s="717" t="s">
        <v>119</v>
      </c>
      <c r="H16" s="717">
        <v>4</v>
      </c>
      <c r="I16" s="461" t="s">
        <v>119</v>
      </c>
    </row>
    <row r="17" spans="2:9" ht="21" hidden="1" customHeight="1">
      <c r="B17" s="735" t="s">
        <v>770</v>
      </c>
      <c r="C17" s="735">
        <v>20</v>
      </c>
      <c r="D17" s="460">
        <v>12</v>
      </c>
      <c r="E17" s="717">
        <v>4</v>
      </c>
      <c r="F17" s="717" t="s">
        <v>119</v>
      </c>
      <c r="G17" s="717" t="s">
        <v>119</v>
      </c>
      <c r="H17" s="717">
        <v>4</v>
      </c>
      <c r="I17" s="461" t="s">
        <v>119</v>
      </c>
    </row>
    <row r="18" spans="2:9" ht="21" hidden="1" customHeight="1">
      <c r="B18" s="735">
        <v>21</v>
      </c>
      <c r="C18" s="735">
        <v>16</v>
      </c>
      <c r="D18" s="460">
        <v>8</v>
      </c>
      <c r="E18" s="717">
        <v>2</v>
      </c>
      <c r="F18" s="717" t="s">
        <v>119</v>
      </c>
      <c r="G18" s="717">
        <v>2</v>
      </c>
      <c r="H18" s="717" t="s">
        <v>119</v>
      </c>
      <c r="I18" s="461">
        <v>4</v>
      </c>
    </row>
    <row r="19" spans="2:9" ht="21" hidden="1" customHeight="1">
      <c r="B19" s="735">
        <v>22</v>
      </c>
      <c r="C19" s="735">
        <v>3</v>
      </c>
      <c r="D19" s="460" t="s">
        <v>119</v>
      </c>
      <c r="E19" s="717">
        <v>3</v>
      </c>
      <c r="F19" s="717" t="s">
        <v>119</v>
      </c>
      <c r="G19" s="717" t="s">
        <v>119</v>
      </c>
      <c r="H19" s="717" t="s">
        <v>119</v>
      </c>
      <c r="I19" s="461" t="s">
        <v>119</v>
      </c>
    </row>
    <row r="20" spans="2:9" ht="21" hidden="1" customHeight="1">
      <c r="B20" s="735">
        <v>23</v>
      </c>
      <c r="C20" s="735">
        <v>4</v>
      </c>
      <c r="D20" s="460">
        <v>2</v>
      </c>
      <c r="E20" s="717">
        <v>1</v>
      </c>
      <c r="F20" s="717" t="s">
        <v>119</v>
      </c>
      <c r="G20" s="717" t="s">
        <v>119</v>
      </c>
      <c r="H20" s="717">
        <v>1</v>
      </c>
      <c r="I20" s="461" t="s">
        <v>119</v>
      </c>
    </row>
    <row r="21" spans="2:9" ht="21" hidden="1" customHeight="1">
      <c r="B21" s="735">
        <v>24</v>
      </c>
      <c r="C21" s="735">
        <v>7</v>
      </c>
      <c r="D21" s="460">
        <v>6</v>
      </c>
      <c r="E21" s="717" t="s">
        <v>119</v>
      </c>
      <c r="F21" s="717" t="s">
        <v>119</v>
      </c>
      <c r="G21" s="717" t="s">
        <v>119</v>
      </c>
      <c r="H21" s="717">
        <v>1</v>
      </c>
      <c r="I21" s="461" t="s">
        <v>119</v>
      </c>
    </row>
    <row r="22" spans="2:9" ht="21" customHeight="1">
      <c r="B22" s="735" t="s">
        <v>839</v>
      </c>
      <c r="C22" s="716">
        <v>18</v>
      </c>
      <c r="D22" s="468">
        <v>13</v>
      </c>
      <c r="E22" s="468" t="s">
        <v>119</v>
      </c>
      <c r="F22" s="468">
        <v>3</v>
      </c>
      <c r="G22" s="468" t="s">
        <v>119</v>
      </c>
      <c r="H22" s="468">
        <v>2</v>
      </c>
      <c r="I22" s="461" t="s">
        <v>119</v>
      </c>
    </row>
    <row r="23" spans="2:9" ht="21" customHeight="1">
      <c r="B23" s="735">
        <v>26</v>
      </c>
      <c r="C23" s="716">
        <v>8</v>
      </c>
      <c r="D23" s="468" t="s">
        <v>119</v>
      </c>
      <c r="E23" s="468" t="s">
        <v>119</v>
      </c>
      <c r="F23" s="468" t="s">
        <v>119</v>
      </c>
      <c r="G23" s="468" t="s">
        <v>119</v>
      </c>
      <c r="H23" s="468">
        <v>4</v>
      </c>
      <c r="I23" s="461">
        <v>4</v>
      </c>
    </row>
    <row r="24" spans="2:9" ht="21" customHeight="1">
      <c r="B24" s="735">
        <v>27</v>
      </c>
      <c r="C24" s="716">
        <v>11</v>
      </c>
      <c r="D24" s="468">
        <v>7</v>
      </c>
      <c r="E24" s="468" t="s">
        <v>119</v>
      </c>
      <c r="F24" s="468" t="s">
        <v>119</v>
      </c>
      <c r="G24" s="468" t="s">
        <v>119</v>
      </c>
      <c r="H24" s="468">
        <v>4</v>
      </c>
      <c r="I24" s="461" t="s">
        <v>119</v>
      </c>
    </row>
    <row r="25" spans="2:9" ht="21" customHeight="1">
      <c r="B25" s="735">
        <v>28</v>
      </c>
      <c r="C25" s="716">
        <v>7</v>
      </c>
      <c r="D25" s="468">
        <v>7</v>
      </c>
      <c r="E25" s="468" t="s">
        <v>119</v>
      </c>
      <c r="F25" s="468" t="s">
        <v>119</v>
      </c>
      <c r="G25" s="468" t="s">
        <v>119</v>
      </c>
      <c r="H25" s="468" t="s">
        <v>119</v>
      </c>
      <c r="I25" s="461" t="s">
        <v>119</v>
      </c>
    </row>
    <row r="26" spans="2:9" ht="21" customHeight="1">
      <c r="B26" s="735">
        <v>29</v>
      </c>
      <c r="C26" s="716">
        <v>0</v>
      </c>
      <c r="D26" s="468" t="s">
        <v>119</v>
      </c>
      <c r="E26" s="468" t="s">
        <v>119</v>
      </c>
      <c r="F26" s="468" t="s">
        <v>119</v>
      </c>
      <c r="G26" s="468" t="s">
        <v>119</v>
      </c>
      <c r="H26" s="468" t="s">
        <v>119</v>
      </c>
      <c r="I26" s="461" t="s">
        <v>119</v>
      </c>
    </row>
    <row r="27" spans="2:9" ht="21" customHeight="1">
      <c r="B27" s="735">
        <v>30</v>
      </c>
      <c r="C27" s="716">
        <v>13</v>
      </c>
      <c r="D27" s="468">
        <v>13</v>
      </c>
      <c r="E27" s="468" t="s">
        <v>112</v>
      </c>
      <c r="F27" s="468" t="s">
        <v>112</v>
      </c>
      <c r="G27" s="468" t="s">
        <v>112</v>
      </c>
      <c r="H27" s="468" t="s">
        <v>112</v>
      </c>
      <c r="I27" s="461" t="s">
        <v>112</v>
      </c>
    </row>
    <row r="28" spans="2:9" ht="21" customHeight="1">
      <c r="B28" s="735" t="s">
        <v>143</v>
      </c>
      <c r="C28" s="716">
        <v>12</v>
      </c>
      <c r="D28" s="468">
        <v>10</v>
      </c>
      <c r="E28" s="468" t="s">
        <v>112</v>
      </c>
      <c r="F28" s="468" t="s">
        <v>112</v>
      </c>
      <c r="G28" s="468" t="s">
        <v>112</v>
      </c>
      <c r="H28" s="468">
        <v>1</v>
      </c>
      <c r="I28" s="461">
        <v>1</v>
      </c>
    </row>
    <row r="29" spans="2:9" ht="21" customHeight="1">
      <c r="B29" s="735">
        <v>2</v>
      </c>
      <c r="C29" s="716">
        <v>4</v>
      </c>
      <c r="D29" s="468" t="s">
        <v>112</v>
      </c>
      <c r="E29" s="468">
        <v>4</v>
      </c>
      <c r="F29" s="468" t="s">
        <v>112</v>
      </c>
      <c r="G29" s="468" t="s">
        <v>112</v>
      </c>
      <c r="H29" s="468" t="s">
        <v>112</v>
      </c>
      <c r="I29" s="461" t="s">
        <v>112</v>
      </c>
    </row>
    <row r="30" spans="2:9" ht="21" customHeight="1">
      <c r="B30" s="735">
        <v>3</v>
      </c>
      <c r="C30" s="716">
        <v>16</v>
      </c>
      <c r="D30" s="468">
        <v>13</v>
      </c>
      <c r="E30" s="468" t="s">
        <v>112</v>
      </c>
      <c r="F30" s="468" t="s">
        <v>112</v>
      </c>
      <c r="G30" s="468" t="s">
        <v>112</v>
      </c>
      <c r="H30" s="468">
        <v>3</v>
      </c>
      <c r="I30" s="461" t="s">
        <v>112</v>
      </c>
    </row>
    <row r="31" spans="2:9" ht="21" customHeight="1">
      <c r="B31" s="741">
        <v>4</v>
      </c>
      <c r="C31" s="740">
        <v>7</v>
      </c>
      <c r="D31" s="462">
        <v>4</v>
      </c>
      <c r="E31" s="462" t="s">
        <v>112</v>
      </c>
      <c r="F31" s="462" t="s">
        <v>112</v>
      </c>
      <c r="G31" s="462" t="s">
        <v>112</v>
      </c>
      <c r="H31" s="462">
        <v>3</v>
      </c>
      <c r="I31" s="464" t="s">
        <v>112</v>
      </c>
    </row>
    <row r="32" spans="2:9" ht="21" customHeight="1">
      <c r="H32" s="6"/>
      <c r="I32" s="6" t="s">
        <v>771</v>
      </c>
    </row>
  </sheetData>
  <mergeCells count="2">
    <mergeCell ref="C4:C5"/>
    <mergeCell ref="J4:J5"/>
  </mergeCells>
  <phoneticPr fontId="5"/>
  <pageMargins left="0.7" right="0.7" top="0.75" bottom="0.75" header="0.3" footer="0.3"/>
  <pageSetup paperSize="9" scale="8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view="pageBreakPreview" topLeftCell="A19" zoomScaleSheetLayoutView="100" workbookViewId="0"/>
  </sheetViews>
  <sheetFormatPr defaultColWidth="10" defaultRowHeight="12"/>
  <cols>
    <col min="1" max="1" width="9.5" style="43" customWidth="1"/>
    <col min="2" max="7" width="13.625" style="43" customWidth="1"/>
    <col min="8" max="16384" width="10" style="43"/>
  </cols>
  <sheetData>
    <row r="1" spans="1:7" ht="21" customHeight="1">
      <c r="A1" s="189" t="s">
        <v>787</v>
      </c>
      <c r="B1" s="151"/>
      <c r="C1" s="151"/>
      <c r="D1" s="151"/>
      <c r="E1" s="151"/>
      <c r="F1" s="151"/>
      <c r="G1" s="151"/>
    </row>
    <row r="2" spans="1:7" ht="18" customHeight="1">
      <c r="A2" s="261"/>
      <c r="B2" s="261"/>
      <c r="C2" s="261"/>
      <c r="D2" s="89"/>
      <c r="E2" s="89"/>
      <c r="F2" s="89"/>
      <c r="G2" s="89" t="s">
        <v>788</v>
      </c>
    </row>
    <row r="3" spans="1:7" ht="24" customHeight="1">
      <c r="A3" s="92" t="s">
        <v>5</v>
      </c>
      <c r="B3" s="93" t="s">
        <v>789</v>
      </c>
      <c r="C3" s="94"/>
      <c r="D3" s="94"/>
      <c r="E3" s="95"/>
      <c r="F3" s="883" t="s">
        <v>790</v>
      </c>
      <c r="G3" s="883" t="s">
        <v>791</v>
      </c>
    </row>
    <row r="4" spans="1:7" ht="21" customHeight="1">
      <c r="A4" s="397" t="s">
        <v>12</v>
      </c>
      <c r="B4" s="97" t="s">
        <v>792</v>
      </c>
      <c r="C4" s="792" t="s">
        <v>841</v>
      </c>
      <c r="D4" s="664" t="s">
        <v>842</v>
      </c>
      <c r="E4" s="97" t="s">
        <v>793</v>
      </c>
      <c r="F4" s="902"/>
      <c r="G4" s="902"/>
    </row>
    <row r="5" spans="1:7" ht="21" customHeight="1">
      <c r="A5" s="448" t="s">
        <v>16</v>
      </c>
      <c r="B5" s="398">
        <f>SUM(C5:E5)</f>
        <v>45628</v>
      </c>
      <c r="C5" s="399">
        <v>28252</v>
      </c>
      <c r="D5" s="399">
        <v>15065</v>
      </c>
      <c r="E5" s="399">
        <v>2311</v>
      </c>
      <c r="F5" s="399">
        <v>295</v>
      </c>
      <c r="G5" s="400">
        <f>B5/F5</f>
        <v>154.67118644067796</v>
      </c>
    </row>
    <row r="6" spans="1:7" ht="21" customHeight="1">
      <c r="A6" s="450">
        <v>5</v>
      </c>
      <c r="B6" s="401">
        <v>33635</v>
      </c>
      <c r="C6" s="402">
        <v>21485</v>
      </c>
      <c r="D6" s="402">
        <v>10589</v>
      </c>
      <c r="E6" s="402">
        <v>1561</v>
      </c>
      <c r="F6" s="402">
        <v>293</v>
      </c>
      <c r="G6" s="403">
        <v>115</v>
      </c>
    </row>
    <row r="7" spans="1:7" ht="21" customHeight="1">
      <c r="A7" s="450">
        <v>6</v>
      </c>
      <c r="B7" s="401">
        <v>33683</v>
      </c>
      <c r="C7" s="402">
        <v>20987</v>
      </c>
      <c r="D7" s="402">
        <v>11360</v>
      </c>
      <c r="E7" s="402">
        <v>1336</v>
      </c>
      <c r="F7" s="402">
        <v>296</v>
      </c>
      <c r="G7" s="403">
        <v>114</v>
      </c>
    </row>
    <row r="8" spans="1:7" ht="21" customHeight="1">
      <c r="A8" s="450">
        <v>7</v>
      </c>
      <c r="B8" s="401">
        <v>33086</v>
      </c>
      <c r="C8" s="402">
        <v>20967</v>
      </c>
      <c r="D8" s="402">
        <v>10783</v>
      </c>
      <c r="E8" s="402">
        <v>1336</v>
      </c>
      <c r="F8" s="402">
        <v>301</v>
      </c>
      <c r="G8" s="403">
        <v>110</v>
      </c>
    </row>
    <row r="9" spans="1:7" ht="21" customHeight="1">
      <c r="A9" s="450">
        <v>8</v>
      </c>
      <c r="B9" s="401">
        <v>29836</v>
      </c>
      <c r="C9" s="402">
        <v>18691</v>
      </c>
      <c r="D9" s="402">
        <v>10134</v>
      </c>
      <c r="E9" s="402">
        <v>1011</v>
      </c>
      <c r="F9" s="402">
        <v>295</v>
      </c>
      <c r="G9" s="403">
        <v>101</v>
      </c>
    </row>
    <row r="10" spans="1:7" ht="21" customHeight="1">
      <c r="A10" s="450">
        <v>9</v>
      </c>
      <c r="B10" s="401">
        <v>28791</v>
      </c>
      <c r="C10" s="402">
        <v>18792</v>
      </c>
      <c r="D10" s="402">
        <v>9138</v>
      </c>
      <c r="E10" s="402">
        <v>861</v>
      </c>
      <c r="F10" s="793">
        <v>295</v>
      </c>
      <c r="G10" s="403">
        <v>98</v>
      </c>
    </row>
    <row r="11" spans="1:7" ht="21" customHeight="1">
      <c r="A11" s="450">
        <v>10</v>
      </c>
      <c r="B11" s="401">
        <v>23095</v>
      </c>
      <c r="C11" s="402">
        <v>15358</v>
      </c>
      <c r="D11" s="402">
        <v>7155</v>
      </c>
      <c r="E11" s="402">
        <v>582</v>
      </c>
      <c r="F11" s="402">
        <v>297</v>
      </c>
      <c r="G11" s="403">
        <v>78</v>
      </c>
    </row>
    <row r="12" spans="1:7" ht="21" customHeight="1">
      <c r="A12" s="450">
        <v>11</v>
      </c>
      <c r="B12" s="401">
        <v>23608</v>
      </c>
      <c r="C12" s="402">
        <v>16163</v>
      </c>
      <c r="D12" s="402">
        <v>6891</v>
      </c>
      <c r="E12" s="402">
        <v>554</v>
      </c>
      <c r="F12" s="402">
        <v>294</v>
      </c>
      <c r="G12" s="403">
        <v>80</v>
      </c>
    </row>
    <row r="13" spans="1:7" ht="21" customHeight="1">
      <c r="A13" s="450">
        <v>12</v>
      </c>
      <c r="B13" s="401">
        <v>23698</v>
      </c>
      <c r="C13" s="402">
        <v>15687</v>
      </c>
      <c r="D13" s="402">
        <v>7391</v>
      </c>
      <c r="E13" s="402">
        <v>620</v>
      </c>
      <c r="F13" s="402">
        <v>293</v>
      </c>
      <c r="G13" s="403">
        <v>81</v>
      </c>
    </row>
    <row r="14" spans="1:7" ht="21" customHeight="1">
      <c r="A14" s="450">
        <v>13</v>
      </c>
      <c r="B14" s="401">
        <v>25155</v>
      </c>
      <c r="C14" s="402">
        <v>16264</v>
      </c>
      <c r="D14" s="402">
        <v>8258</v>
      </c>
      <c r="E14" s="402">
        <v>633</v>
      </c>
      <c r="F14" s="402">
        <v>292</v>
      </c>
      <c r="G14" s="403">
        <v>86</v>
      </c>
    </row>
    <row r="15" spans="1:7" ht="21" customHeight="1">
      <c r="A15" s="450">
        <v>14</v>
      </c>
      <c r="B15" s="401">
        <v>19676</v>
      </c>
      <c r="C15" s="402">
        <v>12341</v>
      </c>
      <c r="D15" s="402">
        <v>6868</v>
      </c>
      <c r="E15" s="402">
        <v>467</v>
      </c>
      <c r="F15" s="402">
        <v>294</v>
      </c>
      <c r="G15" s="403">
        <v>67</v>
      </c>
    </row>
    <row r="16" spans="1:7" ht="21" customHeight="1">
      <c r="A16" s="450">
        <v>15</v>
      </c>
      <c r="B16" s="401">
        <v>18581</v>
      </c>
      <c r="C16" s="402">
        <v>11557</v>
      </c>
      <c r="D16" s="402">
        <v>6388</v>
      </c>
      <c r="E16" s="402">
        <v>636</v>
      </c>
      <c r="F16" s="402">
        <v>295</v>
      </c>
      <c r="G16" s="403">
        <v>63</v>
      </c>
    </row>
    <row r="17" spans="1:10" ht="21" customHeight="1">
      <c r="A17" s="450">
        <v>16</v>
      </c>
      <c r="B17" s="401">
        <v>18283</v>
      </c>
      <c r="C17" s="402">
        <v>11043</v>
      </c>
      <c r="D17" s="402">
        <v>6895</v>
      </c>
      <c r="E17" s="402">
        <v>345</v>
      </c>
      <c r="F17" s="402">
        <v>303</v>
      </c>
      <c r="G17" s="403">
        <v>60</v>
      </c>
    </row>
    <row r="18" spans="1:10" ht="21" customHeight="1">
      <c r="A18" s="450">
        <v>17</v>
      </c>
      <c r="B18" s="401">
        <v>20058</v>
      </c>
      <c r="C18" s="402">
        <v>12644</v>
      </c>
      <c r="D18" s="402">
        <v>6938</v>
      </c>
      <c r="E18" s="402">
        <v>476</v>
      </c>
      <c r="F18" s="402">
        <v>294</v>
      </c>
      <c r="G18" s="403">
        <v>68</v>
      </c>
    </row>
    <row r="19" spans="1:10" ht="21" customHeight="1">
      <c r="A19" s="450">
        <v>18</v>
      </c>
      <c r="B19" s="401">
        <v>22418</v>
      </c>
      <c r="C19" s="402">
        <v>14315</v>
      </c>
      <c r="D19" s="402">
        <v>7323</v>
      </c>
      <c r="E19" s="402">
        <v>780</v>
      </c>
      <c r="F19" s="402">
        <v>297</v>
      </c>
      <c r="G19" s="403">
        <v>75</v>
      </c>
    </row>
    <row r="20" spans="1:10" ht="21" customHeight="1">
      <c r="A20" s="450">
        <v>19</v>
      </c>
      <c r="B20" s="401">
        <v>19909</v>
      </c>
      <c r="C20" s="402">
        <v>12524</v>
      </c>
      <c r="D20" s="402">
        <v>6786</v>
      </c>
      <c r="E20" s="402">
        <v>599</v>
      </c>
      <c r="F20" s="402">
        <v>296</v>
      </c>
      <c r="G20" s="403">
        <v>67</v>
      </c>
    </row>
    <row r="21" spans="1:10" ht="21" customHeight="1">
      <c r="A21" s="450">
        <v>20</v>
      </c>
      <c r="B21" s="787">
        <v>17154</v>
      </c>
      <c r="C21" s="788">
        <v>10185</v>
      </c>
      <c r="D21" s="788">
        <v>6359</v>
      </c>
      <c r="E21" s="788">
        <v>610</v>
      </c>
      <c r="F21" s="788">
        <v>300</v>
      </c>
      <c r="G21" s="789">
        <v>57</v>
      </c>
    </row>
    <row r="22" spans="1:10" ht="21" customHeight="1">
      <c r="A22" s="450">
        <v>21</v>
      </c>
      <c r="B22" s="787">
        <v>17911</v>
      </c>
      <c r="C22" s="788">
        <v>11162</v>
      </c>
      <c r="D22" s="788">
        <v>5956</v>
      </c>
      <c r="E22" s="788">
        <v>793</v>
      </c>
      <c r="F22" s="788">
        <v>296</v>
      </c>
      <c r="G22" s="789">
        <v>61</v>
      </c>
      <c r="I22" s="72"/>
      <c r="J22" s="72"/>
    </row>
    <row r="23" spans="1:10" ht="21" customHeight="1">
      <c r="A23" s="450">
        <v>22</v>
      </c>
      <c r="B23" s="787">
        <v>17095</v>
      </c>
      <c r="C23" s="788">
        <v>10549</v>
      </c>
      <c r="D23" s="788">
        <v>5812</v>
      </c>
      <c r="E23" s="788">
        <v>734</v>
      </c>
      <c r="F23" s="788">
        <v>298</v>
      </c>
      <c r="G23" s="789">
        <v>57</v>
      </c>
      <c r="I23" s="72"/>
      <c r="J23" s="72"/>
    </row>
    <row r="24" spans="1:10" ht="21" customHeight="1">
      <c r="A24" s="450">
        <v>23</v>
      </c>
      <c r="B24" s="787">
        <v>16915</v>
      </c>
      <c r="C24" s="788">
        <v>10628</v>
      </c>
      <c r="D24" s="788">
        <v>5680</v>
      </c>
      <c r="E24" s="788">
        <v>607</v>
      </c>
      <c r="F24" s="788">
        <v>294</v>
      </c>
      <c r="G24" s="789">
        <v>58</v>
      </c>
      <c r="I24" s="72"/>
      <c r="J24" s="72"/>
    </row>
    <row r="25" spans="1:10" ht="21" customHeight="1">
      <c r="A25" s="450">
        <v>24</v>
      </c>
      <c r="B25" s="787">
        <v>18557</v>
      </c>
      <c r="C25" s="788">
        <v>12627</v>
      </c>
      <c r="D25" s="788">
        <v>5199</v>
      </c>
      <c r="E25" s="788">
        <v>731</v>
      </c>
      <c r="F25" s="788">
        <v>290</v>
      </c>
      <c r="G25" s="789">
        <v>64</v>
      </c>
    </row>
    <row r="26" spans="1:10" ht="21" customHeight="1">
      <c r="A26" s="450">
        <v>25</v>
      </c>
      <c r="B26" s="787">
        <v>15000</v>
      </c>
      <c r="C26" s="788">
        <v>10237</v>
      </c>
      <c r="D26" s="788">
        <v>4258</v>
      </c>
      <c r="E26" s="788">
        <v>505</v>
      </c>
      <c r="F26" s="788">
        <v>294</v>
      </c>
      <c r="G26" s="789">
        <v>51</v>
      </c>
    </row>
    <row r="27" spans="1:10" ht="21" customHeight="1">
      <c r="A27" s="450">
        <v>26</v>
      </c>
      <c r="B27" s="787">
        <v>16038</v>
      </c>
      <c r="C27" s="788">
        <v>10800</v>
      </c>
      <c r="D27" s="788">
        <v>4631</v>
      </c>
      <c r="E27" s="788">
        <v>607</v>
      </c>
      <c r="F27" s="788">
        <v>294</v>
      </c>
      <c r="G27" s="789">
        <v>55</v>
      </c>
    </row>
    <row r="28" spans="1:10" ht="21" customHeight="1">
      <c r="A28" s="450">
        <v>27</v>
      </c>
      <c r="B28" s="787">
        <v>15480</v>
      </c>
      <c r="C28" s="788">
        <v>11212</v>
      </c>
      <c r="D28" s="788">
        <v>3709</v>
      </c>
      <c r="E28" s="788">
        <v>559</v>
      </c>
      <c r="F28" s="788">
        <v>299</v>
      </c>
      <c r="G28" s="789">
        <v>52</v>
      </c>
    </row>
    <row r="29" spans="1:10" ht="21" customHeight="1">
      <c r="A29" s="450">
        <v>28</v>
      </c>
      <c r="B29" s="787" t="s">
        <v>794</v>
      </c>
      <c r="C29" s="788" t="s">
        <v>119</v>
      </c>
      <c r="D29" s="788" t="s">
        <v>119</v>
      </c>
      <c r="E29" s="788" t="s">
        <v>119</v>
      </c>
      <c r="F29" s="788" t="s">
        <v>119</v>
      </c>
      <c r="G29" s="789" t="s">
        <v>119</v>
      </c>
    </row>
    <row r="30" spans="1:10" ht="21" customHeight="1">
      <c r="A30" s="450">
        <v>29</v>
      </c>
      <c r="B30" s="787" t="s">
        <v>794</v>
      </c>
      <c r="C30" s="788" t="s">
        <v>119</v>
      </c>
      <c r="D30" s="788" t="s">
        <v>119</v>
      </c>
      <c r="E30" s="788" t="s">
        <v>119</v>
      </c>
      <c r="F30" s="788" t="s">
        <v>119</v>
      </c>
      <c r="G30" s="789" t="s">
        <v>119</v>
      </c>
    </row>
    <row r="31" spans="1:10" ht="21" customHeight="1">
      <c r="A31" s="450">
        <v>30</v>
      </c>
      <c r="B31" s="787">
        <v>26636</v>
      </c>
      <c r="C31" s="788">
        <v>22450</v>
      </c>
      <c r="D31" s="788">
        <v>3366</v>
      </c>
      <c r="E31" s="788">
        <v>820</v>
      </c>
      <c r="F31" s="788">
        <v>235</v>
      </c>
      <c r="G31" s="789">
        <v>113</v>
      </c>
    </row>
    <row r="32" spans="1:10" ht="21" customHeight="1">
      <c r="A32" s="450" t="s">
        <v>143</v>
      </c>
      <c r="B32" s="787">
        <v>32162</v>
      </c>
      <c r="C32" s="788">
        <v>24920</v>
      </c>
      <c r="D32" s="788">
        <v>6300</v>
      </c>
      <c r="E32" s="788">
        <v>942</v>
      </c>
      <c r="F32" s="788">
        <v>296</v>
      </c>
      <c r="G32" s="789">
        <v>109</v>
      </c>
    </row>
    <row r="33" spans="1:7" ht="21" customHeight="1">
      <c r="A33" s="450">
        <v>2</v>
      </c>
      <c r="B33" s="787">
        <v>13418</v>
      </c>
      <c r="C33" s="788">
        <v>10585</v>
      </c>
      <c r="D33" s="788">
        <v>2234</v>
      </c>
      <c r="E33" s="788">
        <v>599</v>
      </c>
      <c r="F33" s="788">
        <v>234</v>
      </c>
      <c r="G33" s="789">
        <v>57</v>
      </c>
    </row>
    <row r="34" spans="1:7" ht="21" customHeight="1">
      <c r="A34" s="450">
        <v>3</v>
      </c>
      <c r="B34" s="787">
        <v>11910</v>
      </c>
      <c r="C34" s="788">
        <v>8423</v>
      </c>
      <c r="D34" s="788">
        <v>3134</v>
      </c>
      <c r="E34" s="788">
        <v>353</v>
      </c>
      <c r="F34" s="788">
        <v>196</v>
      </c>
      <c r="G34" s="789">
        <v>61</v>
      </c>
    </row>
    <row r="35" spans="1:7" ht="21" customHeight="1">
      <c r="A35" s="449">
        <v>4</v>
      </c>
      <c r="B35" s="794">
        <v>23666</v>
      </c>
      <c r="C35" s="795">
        <v>18515</v>
      </c>
      <c r="D35" s="795">
        <v>4569</v>
      </c>
      <c r="E35" s="795">
        <v>582</v>
      </c>
      <c r="F35" s="795">
        <v>307</v>
      </c>
      <c r="G35" s="796">
        <v>77</v>
      </c>
    </row>
    <row r="36" spans="1:7" ht="18" customHeight="1">
      <c r="A36" s="41"/>
      <c r="B36" s="790"/>
      <c r="C36" s="790"/>
      <c r="D36" s="790"/>
      <c r="E36" s="791"/>
      <c r="F36" s="791"/>
      <c r="G36" s="791" t="s">
        <v>771</v>
      </c>
    </row>
    <row r="37" spans="1:7" ht="20.25" customHeight="1">
      <c r="B37" s="790"/>
      <c r="D37" s="999" t="s">
        <v>795</v>
      </c>
      <c r="E37" s="1000"/>
      <c r="F37" s="1000"/>
      <c r="G37" s="1000"/>
    </row>
    <row r="38" spans="1:7">
      <c r="A38" s="41"/>
      <c r="B38" s="41"/>
      <c r="C38" s="41"/>
      <c r="D38" s="41"/>
      <c r="E38" s="41"/>
      <c r="F38" s="41"/>
      <c r="G38" s="41"/>
    </row>
    <row r="39" spans="1:7">
      <c r="A39" s="41"/>
      <c r="B39" s="41"/>
      <c r="C39" s="41"/>
      <c r="D39" s="41"/>
      <c r="E39" s="41"/>
      <c r="F39" s="41"/>
      <c r="G39" s="41"/>
    </row>
    <row r="40" spans="1:7">
      <c r="A40" s="41"/>
      <c r="B40" s="41"/>
      <c r="C40" s="41"/>
      <c r="D40" s="41"/>
      <c r="E40" s="41"/>
      <c r="F40" s="41"/>
      <c r="G40" s="41"/>
    </row>
    <row r="41" spans="1:7">
      <c r="A41" s="41"/>
      <c r="B41" s="41"/>
      <c r="C41" s="41"/>
      <c r="D41" s="41"/>
      <c r="E41" s="41"/>
      <c r="F41" s="41"/>
      <c r="G41" s="41"/>
    </row>
    <row r="42" spans="1:7">
      <c r="A42" s="41"/>
      <c r="B42" s="41"/>
      <c r="C42" s="41"/>
      <c r="D42" s="41"/>
      <c r="E42" s="41"/>
      <c r="F42" s="41"/>
      <c r="G42" s="41"/>
    </row>
    <row r="43" spans="1:7">
      <c r="A43" s="41"/>
      <c r="B43" s="41"/>
      <c r="C43" s="41"/>
      <c r="D43" s="41"/>
      <c r="E43" s="41"/>
      <c r="F43" s="41"/>
      <c r="G43" s="41"/>
    </row>
    <row r="44" spans="1:7">
      <c r="A44" s="41"/>
      <c r="B44" s="41"/>
      <c r="C44" s="41"/>
      <c r="D44" s="41"/>
      <c r="E44" s="41"/>
      <c r="F44" s="41"/>
      <c r="G44" s="41"/>
    </row>
    <row r="45" spans="1:7">
      <c r="A45" s="41"/>
      <c r="B45" s="41"/>
      <c r="C45" s="41"/>
      <c r="D45" s="41"/>
      <c r="E45" s="41"/>
      <c r="F45" s="41"/>
      <c r="G45" s="41"/>
    </row>
    <row r="46" spans="1:7">
      <c r="A46" s="41"/>
      <c r="B46" s="41"/>
      <c r="C46" s="41"/>
      <c r="D46" s="41"/>
      <c r="E46" s="41"/>
      <c r="F46" s="41"/>
      <c r="G46" s="41"/>
    </row>
    <row r="47" spans="1:7">
      <c r="A47" s="41"/>
      <c r="B47" s="41"/>
      <c r="C47" s="41"/>
      <c r="D47" s="41"/>
      <c r="E47" s="41"/>
      <c r="F47" s="41"/>
      <c r="G47" s="41"/>
    </row>
    <row r="48" spans="1:7">
      <c r="A48" s="41"/>
      <c r="B48" s="41"/>
      <c r="C48" s="41"/>
      <c r="D48" s="41"/>
      <c r="E48" s="41"/>
      <c r="F48" s="41"/>
      <c r="G48" s="41"/>
    </row>
    <row r="49" spans="1:7">
      <c r="A49" s="41"/>
      <c r="B49" s="41"/>
      <c r="C49" s="41"/>
      <c r="D49" s="41"/>
      <c r="E49" s="41"/>
      <c r="F49" s="41"/>
      <c r="G49" s="41"/>
    </row>
    <row r="50" spans="1:7">
      <c r="A50" s="41"/>
      <c r="B50" s="41"/>
      <c r="C50" s="41"/>
      <c r="D50" s="41"/>
      <c r="E50" s="41"/>
      <c r="F50" s="41"/>
      <c r="G50" s="41"/>
    </row>
    <row r="51" spans="1:7">
      <c r="A51" s="41"/>
      <c r="B51" s="41"/>
      <c r="C51" s="41"/>
      <c r="D51" s="41"/>
      <c r="E51" s="41"/>
      <c r="F51" s="41"/>
      <c r="G51" s="41"/>
    </row>
    <row r="52" spans="1:7">
      <c r="A52" s="41"/>
      <c r="B52" s="41"/>
      <c r="C52" s="41"/>
      <c r="D52" s="41"/>
      <c r="E52" s="41"/>
      <c r="F52" s="41"/>
      <c r="G52" s="41"/>
    </row>
    <row r="53" spans="1:7">
      <c r="A53" s="41"/>
      <c r="B53" s="41"/>
      <c r="C53" s="41"/>
      <c r="D53" s="41"/>
      <c r="E53" s="41"/>
      <c r="F53" s="41"/>
      <c r="G53" s="41"/>
    </row>
    <row r="54" spans="1:7">
      <c r="A54" s="41"/>
      <c r="B54" s="41"/>
      <c r="C54" s="41"/>
      <c r="D54" s="41"/>
      <c r="E54" s="41"/>
      <c r="F54" s="41"/>
      <c r="G54" s="41"/>
    </row>
    <row r="55" spans="1:7">
      <c r="A55" s="41"/>
      <c r="B55" s="41"/>
      <c r="C55" s="41"/>
      <c r="D55" s="41"/>
      <c r="E55" s="41"/>
      <c r="F55" s="41"/>
      <c r="G55" s="41"/>
    </row>
    <row r="56" spans="1:7">
      <c r="A56" s="41"/>
      <c r="B56" s="41"/>
      <c r="C56" s="41"/>
      <c r="D56" s="41"/>
      <c r="E56" s="41"/>
      <c r="F56" s="41"/>
      <c r="G56" s="41"/>
    </row>
    <row r="57" spans="1:7">
      <c r="A57" s="41"/>
      <c r="B57" s="41"/>
      <c r="C57" s="41"/>
      <c r="D57" s="41"/>
      <c r="E57" s="41"/>
      <c r="F57" s="41"/>
    </row>
    <row r="58" spans="1:7">
      <c r="A58" s="41"/>
      <c r="B58" s="41"/>
      <c r="C58" s="41"/>
      <c r="D58" s="41"/>
      <c r="E58" s="41"/>
      <c r="F58" s="41"/>
      <c r="G58" s="41"/>
    </row>
    <row r="59" spans="1:7">
      <c r="A59" s="41"/>
      <c r="B59" s="41"/>
      <c r="C59" s="41"/>
      <c r="D59" s="41"/>
      <c r="E59" s="41"/>
      <c r="F59" s="41"/>
      <c r="G59" s="41"/>
    </row>
    <row r="60" spans="1:7">
      <c r="A60" s="41"/>
      <c r="B60" s="41"/>
      <c r="C60" s="41"/>
      <c r="D60" s="41"/>
      <c r="E60" s="41"/>
      <c r="F60" s="41"/>
      <c r="G60" s="41"/>
    </row>
    <row r="61" spans="1:7">
      <c r="A61" s="41"/>
      <c r="B61" s="41"/>
      <c r="C61" s="41"/>
      <c r="D61" s="41"/>
      <c r="E61" s="41"/>
      <c r="F61" s="41"/>
      <c r="G61" s="41"/>
    </row>
    <row r="62" spans="1:7">
      <c r="A62" s="41"/>
      <c r="B62" s="41"/>
      <c r="C62" s="41"/>
      <c r="D62" s="41"/>
      <c r="E62" s="41"/>
      <c r="F62" s="41"/>
      <c r="G62" s="41"/>
    </row>
    <row r="63" spans="1:7">
      <c r="A63" s="41"/>
      <c r="B63" s="41"/>
      <c r="C63" s="41"/>
      <c r="D63" s="41"/>
      <c r="E63" s="41"/>
      <c r="F63" s="41"/>
      <c r="G63" s="41"/>
    </row>
    <row r="64" spans="1:7">
      <c r="A64" s="41"/>
      <c r="B64" s="41"/>
      <c r="C64" s="41"/>
      <c r="D64" s="41"/>
      <c r="E64" s="41"/>
      <c r="F64" s="41"/>
      <c r="G64" s="41"/>
    </row>
  </sheetData>
  <mergeCells count="3">
    <mergeCell ref="F3:F4"/>
    <mergeCell ref="G3:G4"/>
    <mergeCell ref="D37:G37"/>
  </mergeCells>
  <phoneticPr fontId="5"/>
  <pageMargins left="0.7" right="0.7" top="0.75" bottom="0.75" header="0.3" footer="0.3"/>
  <pageSetup paperSize="9" scale="97" orientation="portrait" r:id="rId1"/>
  <ignoredErrors>
    <ignoredError sqref="B5" formulaRange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1"/>
  <sheetViews>
    <sheetView view="pageBreakPreview" topLeftCell="A168" zoomScaleSheetLayoutView="100" workbookViewId="0">
      <selection activeCell="E100" sqref="E100"/>
    </sheetView>
  </sheetViews>
  <sheetFormatPr defaultRowHeight="13.5"/>
  <cols>
    <col min="1" max="1" width="2.25" style="375" customWidth="1"/>
    <col min="2" max="2" width="2.125" style="375" customWidth="1"/>
    <col min="3" max="3" width="26.875" style="375" customWidth="1"/>
    <col min="4" max="4" width="9.375" style="375" customWidth="1"/>
    <col min="5" max="5" width="58.875" style="375" customWidth="1"/>
    <col min="6" max="16384" width="9" style="375"/>
  </cols>
  <sheetData>
    <row r="1" spans="1:6" ht="17.25">
      <c r="A1" s="797"/>
      <c r="B1" s="798" t="s">
        <v>797</v>
      </c>
      <c r="C1" s="799"/>
      <c r="D1" s="799"/>
      <c r="E1" s="799"/>
      <c r="F1" s="800"/>
    </row>
    <row r="2" spans="1:6">
      <c r="A2" s="797"/>
      <c r="B2" s="652"/>
      <c r="C2" s="652"/>
      <c r="D2" s="801"/>
      <c r="E2" s="652"/>
      <c r="F2" s="800"/>
    </row>
    <row r="3" spans="1:6">
      <c r="A3" s="797"/>
      <c r="B3" s="802" t="s">
        <v>457</v>
      </c>
      <c r="C3" s="652"/>
      <c r="D3" s="801"/>
      <c r="E3" s="652"/>
      <c r="F3" s="800"/>
    </row>
    <row r="4" spans="1:6" ht="18" customHeight="1">
      <c r="A4" s="797"/>
      <c r="B4" s="801"/>
      <c r="C4" s="803" t="s">
        <v>458</v>
      </c>
      <c r="D4" s="803" t="s">
        <v>459</v>
      </c>
      <c r="E4" s="803" t="s">
        <v>460</v>
      </c>
      <c r="F4" s="800"/>
    </row>
    <row r="5" spans="1:6" ht="18" customHeight="1">
      <c r="A5" s="797"/>
      <c r="B5" s="652"/>
      <c r="C5" s="804" t="s">
        <v>461</v>
      </c>
      <c r="D5" s="805" t="s">
        <v>462</v>
      </c>
      <c r="E5" s="804" t="s">
        <v>463</v>
      </c>
      <c r="F5" s="800"/>
    </row>
    <row r="6" spans="1:6" ht="18" customHeight="1">
      <c r="A6" s="797"/>
      <c r="B6" s="652"/>
      <c r="C6" s="806" t="s">
        <v>464</v>
      </c>
      <c r="D6" s="807" t="s">
        <v>462</v>
      </c>
      <c r="E6" s="806"/>
      <c r="F6" s="800"/>
    </row>
    <row r="7" spans="1:6" ht="18" customHeight="1">
      <c r="A7" s="797"/>
      <c r="B7" s="652"/>
      <c r="C7" s="806" t="s">
        <v>465</v>
      </c>
      <c r="D7" s="807" t="s">
        <v>462</v>
      </c>
      <c r="E7" s="806"/>
      <c r="F7" s="800"/>
    </row>
    <row r="8" spans="1:6" ht="18" customHeight="1">
      <c r="A8" s="797"/>
      <c r="B8" s="652"/>
      <c r="C8" s="806" t="s">
        <v>466</v>
      </c>
      <c r="D8" s="807" t="s">
        <v>462</v>
      </c>
      <c r="E8" s="806"/>
      <c r="F8" s="800"/>
    </row>
    <row r="9" spans="1:6" ht="18" customHeight="1">
      <c r="A9" s="797"/>
      <c r="B9" s="652"/>
      <c r="C9" s="806" t="s">
        <v>467</v>
      </c>
      <c r="D9" s="807" t="s">
        <v>462</v>
      </c>
      <c r="E9" s="806" t="s">
        <v>468</v>
      </c>
      <c r="F9" s="800"/>
    </row>
    <row r="10" spans="1:6" ht="18" customHeight="1">
      <c r="A10" s="808"/>
      <c r="B10" s="652"/>
      <c r="C10" s="806" t="s">
        <v>469</v>
      </c>
      <c r="D10" s="807" t="s">
        <v>470</v>
      </c>
      <c r="E10" s="806"/>
      <c r="F10" s="800"/>
    </row>
    <row r="11" spans="1:6" ht="14.25" customHeight="1">
      <c r="A11" s="808"/>
      <c r="B11" s="652"/>
      <c r="C11" s="806" t="s">
        <v>471</v>
      </c>
      <c r="D11" s="807" t="s">
        <v>470</v>
      </c>
      <c r="E11" s="806"/>
      <c r="F11" s="800"/>
    </row>
    <row r="12" spans="1:6" ht="18" customHeight="1">
      <c r="A12" s="808"/>
      <c r="B12" s="652"/>
      <c r="C12" s="806" t="s">
        <v>472</v>
      </c>
      <c r="D12" s="807" t="s">
        <v>470</v>
      </c>
      <c r="E12" s="806"/>
      <c r="F12" s="800"/>
    </row>
    <row r="13" spans="1:6" ht="18" customHeight="1">
      <c r="A13" s="808"/>
      <c r="B13" s="652"/>
      <c r="C13" s="806" t="s">
        <v>473</v>
      </c>
      <c r="D13" s="807" t="s">
        <v>470</v>
      </c>
      <c r="E13" s="806"/>
      <c r="F13" s="800"/>
    </row>
    <row r="14" spans="1:6" ht="18" customHeight="1">
      <c r="A14" s="808"/>
      <c r="B14" s="652"/>
      <c r="C14" s="806" t="s">
        <v>903</v>
      </c>
      <c r="D14" s="807" t="s">
        <v>843</v>
      </c>
      <c r="E14" s="806"/>
      <c r="F14" s="800"/>
    </row>
    <row r="15" spans="1:6" ht="18" customHeight="1">
      <c r="A15" s="808"/>
      <c r="B15" s="652"/>
      <c r="C15" s="806" t="s">
        <v>904</v>
      </c>
      <c r="D15" s="807" t="s">
        <v>905</v>
      </c>
      <c r="E15" s="806"/>
      <c r="F15" s="800"/>
    </row>
    <row r="16" spans="1:6" ht="18" customHeight="1">
      <c r="A16" s="797"/>
      <c r="B16" s="652"/>
      <c r="C16" s="806" t="s">
        <v>474</v>
      </c>
      <c r="D16" s="807" t="s">
        <v>475</v>
      </c>
      <c r="E16" s="806" t="s">
        <v>476</v>
      </c>
      <c r="F16" s="800"/>
    </row>
    <row r="17" spans="1:6" ht="18" customHeight="1">
      <c r="A17" s="797"/>
      <c r="B17" s="652"/>
      <c r="C17" s="806" t="s">
        <v>477</v>
      </c>
      <c r="D17" s="807" t="s">
        <v>475</v>
      </c>
      <c r="E17" s="806"/>
      <c r="F17" s="800"/>
    </row>
    <row r="18" spans="1:6" ht="18" customHeight="1">
      <c r="A18" s="808"/>
      <c r="B18" s="652"/>
      <c r="C18" s="806" t="s">
        <v>478</v>
      </c>
      <c r="D18" s="807" t="s">
        <v>475</v>
      </c>
      <c r="E18" s="806"/>
      <c r="F18" s="800"/>
    </row>
    <row r="19" spans="1:6" ht="18" customHeight="1">
      <c r="A19" s="808"/>
      <c r="B19" s="652"/>
      <c r="C19" s="806" t="s">
        <v>844</v>
      </c>
      <c r="D19" s="807" t="s">
        <v>475</v>
      </c>
      <c r="E19" s="806"/>
      <c r="F19" s="800"/>
    </row>
    <row r="20" spans="1:6" ht="18" customHeight="1">
      <c r="A20" s="808"/>
      <c r="B20" s="652"/>
      <c r="C20" s="806" t="s">
        <v>479</v>
      </c>
      <c r="D20" s="807" t="s">
        <v>475</v>
      </c>
      <c r="E20" s="806"/>
      <c r="F20" s="800"/>
    </row>
    <row r="21" spans="1:6" ht="18" customHeight="1">
      <c r="A21" s="808"/>
      <c r="B21" s="652"/>
      <c r="C21" s="806" t="s">
        <v>480</v>
      </c>
      <c r="D21" s="807" t="s">
        <v>475</v>
      </c>
      <c r="E21" s="806"/>
      <c r="F21" s="800"/>
    </row>
    <row r="22" spans="1:6" ht="18" customHeight="1">
      <c r="A22" s="808"/>
      <c r="B22" s="652"/>
      <c r="C22" s="806" t="s">
        <v>481</v>
      </c>
      <c r="D22" s="807" t="s">
        <v>845</v>
      </c>
      <c r="E22" s="806"/>
      <c r="F22" s="800"/>
    </row>
    <row r="23" spans="1:6" ht="18" customHeight="1">
      <c r="A23" s="808"/>
      <c r="B23" s="652"/>
      <c r="C23" s="806" t="s">
        <v>482</v>
      </c>
      <c r="D23" s="807" t="s">
        <v>483</v>
      </c>
      <c r="E23" s="806"/>
      <c r="F23" s="800"/>
    </row>
    <row r="24" spans="1:6" ht="18" customHeight="1">
      <c r="A24" s="808"/>
      <c r="B24" s="652"/>
      <c r="C24" s="806" t="s">
        <v>484</v>
      </c>
      <c r="D24" s="807" t="s">
        <v>483</v>
      </c>
      <c r="E24" s="806"/>
      <c r="F24" s="800"/>
    </row>
    <row r="25" spans="1:6" ht="18" customHeight="1">
      <c r="A25" s="797"/>
      <c r="B25" s="652"/>
      <c r="C25" s="806" t="s">
        <v>485</v>
      </c>
      <c r="D25" s="807" t="s">
        <v>483</v>
      </c>
      <c r="E25" s="806"/>
      <c r="F25" s="800"/>
    </row>
    <row r="26" spans="1:6" ht="18" customHeight="1">
      <c r="A26" s="797"/>
      <c r="B26" s="652"/>
      <c r="C26" s="806" t="s">
        <v>486</v>
      </c>
      <c r="D26" s="807" t="s">
        <v>483</v>
      </c>
      <c r="E26" s="806"/>
      <c r="F26" s="800"/>
    </row>
    <row r="27" spans="1:6" ht="18" customHeight="1">
      <c r="A27" s="808"/>
      <c r="B27" s="652"/>
      <c r="C27" s="806" t="s">
        <v>487</v>
      </c>
      <c r="D27" s="809" t="s">
        <v>488</v>
      </c>
      <c r="E27" s="806" t="s">
        <v>846</v>
      </c>
      <c r="F27" s="800"/>
    </row>
    <row r="28" spans="1:6" ht="18" customHeight="1">
      <c r="A28" s="808"/>
      <c r="B28" s="652"/>
      <c r="C28" s="806" t="s">
        <v>489</v>
      </c>
      <c r="D28" s="807" t="s">
        <v>490</v>
      </c>
      <c r="E28" s="806"/>
      <c r="F28" s="800"/>
    </row>
    <row r="29" spans="1:6" ht="18" customHeight="1">
      <c r="A29" s="808"/>
      <c r="B29" s="652"/>
      <c r="C29" s="806" t="s">
        <v>491</v>
      </c>
      <c r="D29" s="807" t="s">
        <v>490</v>
      </c>
      <c r="E29" s="806"/>
      <c r="F29" s="800"/>
    </row>
    <row r="30" spans="1:6" ht="18" customHeight="1">
      <c r="A30" s="808"/>
      <c r="B30" s="652"/>
      <c r="C30" s="806" t="s">
        <v>492</v>
      </c>
      <c r="D30" s="807" t="s">
        <v>490</v>
      </c>
      <c r="E30" s="806"/>
      <c r="F30" s="800"/>
    </row>
    <row r="31" spans="1:6" ht="18" customHeight="1">
      <c r="A31" s="808"/>
      <c r="B31" s="652"/>
      <c r="C31" s="806" t="s">
        <v>493</v>
      </c>
      <c r="D31" s="807" t="s">
        <v>490</v>
      </c>
      <c r="E31" s="806" t="s">
        <v>494</v>
      </c>
      <c r="F31" s="800"/>
    </row>
    <row r="32" spans="1:6" ht="18" customHeight="1">
      <c r="A32" s="797"/>
      <c r="B32" s="652"/>
      <c r="C32" s="806" t="s">
        <v>495</v>
      </c>
      <c r="D32" s="807" t="s">
        <v>490</v>
      </c>
      <c r="E32" s="806"/>
      <c r="F32" s="800"/>
    </row>
    <row r="33" spans="1:6" ht="18" customHeight="1">
      <c r="A33" s="797"/>
      <c r="B33" s="652"/>
      <c r="C33" s="806" t="s">
        <v>496</v>
      </c>
      <c r="D33" s="807" t="s">
        <v>497</v>
      </c>
      <c r="E33" s="806" t="s">
        <v>498</v>
      </c>
      <c r="F33" s="800"/>
    </row>
    <row r="34" spans="1:6" ht="18" customHeight="1">
      <c r="A34" s="808"/>
      <c r="B34" s="652"/>
      <c r="C34" s="806" t="s">
        <v>499</v>
      </c>
      <c r="D34" s="807" t="s">
        <v>497</v>
      </c>
      <c r="E34" s="806"/>
      <c r="F34" s="800"/>
    </row>
    <row r="35" spans="1:6" ht="18" customHeight="1">
      <c r="A35" s="797"/>
      <c r="B35" s="652"/>
      <c r="C35" s="806" t="s">
        <v>500</v>
      </c>
      <c r="D35" s="807" t="s">
        <v>501</v>
      </c>
      <c r="E35" s="806"/>
      <c r="F35" s="800"/>
    </row>
    <row r="36" spans="1:6" ht="18" customHeight="1">
      <c r="A36" s="797"/>
      <c r="B36" s="652"/>
      <c r="C36" s="806" t="s">
        <v>847</v>
      </c>
      <c r="D36" s="807" t="s">
        <v>501</v>
      </c>
      <c r="E36" s="806"/>
      <c r="F36" s="800"/>
    </row>
    <row r="37" spans="1:6" ht="18" customHeight="1">
      <c r="A37" s="797"/>
      <c r="B37" s="652"/>
      <c r="C37" s="806" t="s">
        <v>502</v>
      </c>
      <c r="D37" s="807" t="s">
        <v>501</v>
      </c>
      <c r="E37" s="806" t="s">
        <v>503</v>
      </c>
      <c r="F37" s="800"/>
    </row>
    <row r="38" spans="1:6" ht="18" customHeight="1">
      <c r="A38" s="797"/>
      <c r="B38" s="652"/>
      <c r="C38" s="806" t="s">
        <v>504</v>
      </c>
      <c r="D38" s="807" t="s">
        <v>505</v>
      </c>
      <c r="E38" s="806" t="s">
        <v>506</v>
      </c>
      <c r="F38" s="800"/>
    </row>
    <row r="39" spans="1:6" ht="18" customHeight="1">
      <c r="A39" s="797"/>
      <c r="B39" s="652"/>
      <c r="C39" s="806" t="s">
        <v>507</v>
      </c>
      <c r="D39" s="807" t="s">
        <v>508</v>
      </c>
      <c r="E39" s="806" t="s">
        <v>463</v>
      </c>
      <c r="F39" s="800"/>
    </row>
    <row r="40" spans="1:6" ht="18" customHeight="1">
      <c r="A40" s="797"/>
      <c r="B40" s="652"/>
      <c r="C40" s="806" t="s">
        <v>509</v>
      </c>
      <c r="D40" s="807" t="s">
        <v>508</v>
      </c>
      <c r="E40" s="806" t="s">
        <v>510</v>
      </c>
      <c r="F40" s="800"/>
    </row>
    <row r="41" spans="1:6" ht="18" customHeight="1">
      <c r="A41" s="797"/>
      <c r="B41" s="652"/>
      <c r="C41" s="806" t="s">
        <v>511</v>
      </c>
      <c r="D41" s="807" t="s">
        <v>512</v>
      </c>
      <c r="E41" s="806"/>
      <c r="F41" s="800"/>
    </row>
    <row r="42" spans="1:6" ht="18" customHeight="1">
      <c r="A42" s="797"/>
      <c r="B42" s="652"/>
      <c r="C42" s="806" t="s">
        <v>513</v>
      </c>
      <c r="D42" s="807" t="s">
        <v>512</v>
      </c>
      <c r="E42" s="810"/>
      <c r="F42" s="800"/>
    </row>
    <row r="43" spans="1:6" ht="18" customHeight="1">
      <c r="A43" s="797"/>
      <c r="B43" s="652"/>
      <c r="C43" s="806" t="s">
        <v>514</v>
      </c>
      <c r="D43" s="807" t="s">
        <v>515</v>
      </c>
      <c r="E43" s="810"/>
      <c r="F43" s="800"/>
    </row>
    <row r="44" spans="1:6" ht="18" customHeight="1">
      <c r="A44" s="808"/>
      <c r="B44" s="652"/>
      <c r="C44" s="806" t="s">
        <v>516</v>
      </c>
      <c r="D44" s="807" t="s">
        <v>848</v>
      </c>
      <c r="E44" s="806" t="s">
        <v>849</v>
      </c>
      <c r="F44" s="800"/>
    </row>
    <row r="45" spans="1:6" ht="18" customHeight="1">
      <c r="A45" s="797"/>
      <c r="B45" s="652"/>
      <c r="C45" s="806" t="s">
        <v>517</v>
      </c>
      <c r="D45" s="807" t="s">
        <v>518</v>
      </c>
      <c r="E45" s="806"/>
      <c r="F45" s="800"/>
    </row>
    <row r="46" spans="1:6" ht="18" customHeight="1">
      <c r="A46" s="797"/>
      <c r="B46" s="652"/>
      <c r="C46" s="806" t="s">
        <v>519</v>
      </c>
      <c r="D46" s="807" t="s">
        <v>518</v>
      </c>
      <c r="E46" s="806"/>
      <c r="F46" s="800"/>
    </row>
    <row r="47" spans="1:6" ht="18" customHeight="1">
      <c r="A47" s="797"/>
      <c r="B47" s="652"/>
      <c r="C47" s="806" t="s">
        <v>520</v>
      </c>
      <c r="D47" s="807" t="s">
        <v>518</v>
      </c>
      <c r="E47" s="806"/>
      <c r="F47" s="800"/>
    </row>
    <row r="48" spans="1:6" ht="18" customHeight="1">
      <c r="A48" s="797"/>
      <c r="B48" s="652"/>
      <c r="C48" s="806" t="s">
        <v>521</v>
      </c>
      <c r="D48" s="807" t="s">
        <v>518</v>
      </c>
      <c r="E48" s="806"/>
      <c r="F48" s="800"/>
    </row>
    <row r="49" spans="1:6" ht="18" customHeight="1">
      <c r="A49" s="797"/>
      <c r="B49" s="652"/>
      <c r="C49" s="806" t="s">
        <v>522</v>
      </c>
      <c r="D49" s="807" t="s">
        <v>518</v>
      </c>
      <c r="E49" s="806"/>
      <c r="F49" s="800"/>
    </row>
    <row r="50" spans="1:6" ht="18" customHeight="1">
      <c r="A50" s="797"/>
      <c r="B50" s="652"/>
      <c r="C50" s="806" t="s">
        <v>523</v>
      </c>
      <c r="D50" s="807" t="s">
        <v>518</v>
      </c>
      <c r="E50" s="806"/>
      <c r="F50" s="800"/>
    </row>
    <row r="51" spans="1:6" ht="18" customHeight="1">
      <c r="A51" s="797"/>
      <c r="B51" s="652"/>
      <c r="C51" s="806" t="s">
        <v>524</v>
      </c>
      <c r="D51" s="807" t="s">
        <v>518</v>
      </c>
      <c r="E51" s="806"/>
      <c r="F51" s="800"/>
    </row>
    <row r="52" spans="1:6" ht="18" customHeight="1">
      <c r="A52" s="797"/>
      <c r="B52" s="652"/>
      <c r="C52" s="806" t="s">
        <v>850</v>
      </c>
      <c r="D52" s="807" t="s">
        <v>518</v>
      </c>
      <c r="E52" s="806"/>
      <c r="F52" s="800"/>
    </row>
    <row r="53" spans="1:6" ht="18" customHeight="1">
      <c r="A53" s="797"/>
      <c r="B53" s="652"/>
      <c r="C53" s="806" t="s">
        <v>851</v>
      </c>
      <c r="D53" s="807" t="s">
        <v>518</v>
      </c>
      <c r="E53" s="806"/>
      <c r="F53" s="800"/>
    </row>
    <row r="54" spans="1:6" ht="18" customHeight="1">
      <c r="A54" s="797"/>
      <c r="B54" s="652"/>
      <c r="C54" s="806" t="s">
        <v>852</v>
      </c>
      <c r="D54" s="807" t="s">
        <v>518</v>
      </c>
      <c r="E54" s="806"/>
      <c r="F54" s="800"/>
    </row>
    <row r="55" spans="1:6" ht="18" customHeight="1">
      <c r="A55" s="797"/>
      <c r="B55" s="652"/>
      <c r="C55" s="806" t="s">
        <v>525</v>
      </c>
      <c r="D55" s="807" t="s">
        <v>518</v>
      </c>
      <c r="E55" s="806"/>
      <c r="F55" s="800"/>
    </row>
    <row r="56" spans="1:6" ht="18" customHeight="1">
      <c r="A56" s="797"/>
      <c r="B56" s="652"/>
      <c r="C56" s="846" t="s">
        <v>526</v>
      </c>
      <c r="D56" s="847" t="s">
        <v>518</v>
      </c>
      <c r="E56" s="846"/>
      <c r="F56" s="800"/>
    </row>
    <row r="57" spans="1:6" ht="18" customHeight="1">
      <c r="A57" s="797"/>
      <c r="B57" s="652"/>
      <c r="C57" s="806" t="s">
        <v>527</v>
      </c>
      <c r="D57" s="807" t="s">
        <v>518</v>
      </c>
      <c r="E57" s="806" t="s">
        <v>528</v>
      </c>
      <c r="F57" s="800"/>
    </row>
    <row r="58" spans="1:6" ht="18" customHeight="1">
      <c r="A58" s="808"/>
      <c r="B58" s="652"/>
      <c r="C58" s="806" t="s">
        <v>529</v>
      </c>
      <c r="D58" s="807" t="s">
        <v>518</v>
      </c>
      <c r="E58" s="806"/>
      <c r="F58" s="800"/>
    </row>
    <row r="59" spans="1:6" ht="18" customHeight="1">
      <c r="A59" s="797"/>
      <c r="B59" s="652"/>
      <c r="C59" s="806" t="s">
        <v>530</v>
      </c>
      <c r="D59" s="807" t="s">
        <v>518</v>
      </c>
      <c r="E59" s="806" t="s">
        <v>528</v>
      </c>
      <c r="F59" s="800"/>
    </row>
    <row r="60" spans="1:6" ht="18" customHeight="1">
      <c r="A60" s="797"/>
      <c r="B60" s="652"/>
      <c r="C60" s="806" t="s">
        <v>531</v>
      </c>
      <c r="D60" s="807" t="s">
        <v>518</v>
      </c>
      <c r="E60" s="806" t="s">
        <v>532</v>
      </c>
      <c r="F60" s="800"/>
    </row>
    <row r="61" spans="1:6" ht="18" customHeight="1">
      <c r="A61" s="797"/>
      <c r="B61" s="652"/>
      <c r="C61" s="806" t="s">
        <v>533</v>
      </c>
      <c r="D61" s="807" t="s">
        <v>518</v>
      </c>
      <c r="E61" s="806"/>
      <c r="F61" s="800"/>
    </row>
    <row r="62" spans="1:6" ht="18" customHeight="1">
      <c r="A62" s="797"/>
      <c r="B62" s="652"/>
      <c r="C62" s="806" t="s">
        <v>534</v>
      </c>
      <c r="D62" s="807" t="s">
        <v>518</v>
      </c>
      <c r="E62" s="806"/>
      <c r="F62" s="800"/>
    </row>
    <row r="63" spans="1:6" ht="18" customHeight="1">
      <c r="A63" s="797"/>
      <c r="B63" s="652"/>
      <c r="C63" s="806" t="s">
        <v>535</v>
      </c>
      <c r="D63" s="807" t="s">
        <v>848</v>
      </c>
      <c r="E63" s="806"/>
      <c r="F63" s="800"/>
    </row>
    <row r="64" spans="1:6" ht="18" customHeight="1">
      <c r="A64" s="797"/>
      <c r="B64" s="652"/>
      <c r="C64" s="806" t="s">
        <v>536</v>
      </c>
      <c r="D64" s="807" t="s">
        <v>518</v>
      </c>
      <c r="E64" s="806"/>
      <c r="F64" s="800"/>
    </row>
    <row r="65" spans="1:6" ht="18" customHeight="1">
      <c r="A65" s="797"/>
      <c r="B65" s="652"/>
      <c r="C65" s="806" t="s">
        <v>537</v>
      </c>
      <c r="D65" s="807" t="s">
        <v>518</v>
      </c>
      <c r="E65" s="806"/>
      <c r="F65" s="800"/>
    </row>
    <row r="66" spans="1:6" ht="18" customHeight="1">
      <c r="A66" s="797"/>
      <c r="B66" s="652"/>
      <c r="C66" s="806" t="s">
        <v>538</v>
      </c>
      <c r="D66" s="807" t="s">
        <v>518</v>
      </c>
      <c r="E66" s="806"/>
      <c r="F66" s="800"/>
    </row>
    <row r="67" spans="1:6" ht="18" customHeight="1">
      <c r="A67" s="797"/>
      <c r="B67" s="652"/>
      <c r="C67" s="806" t="s">
        <v>539</v>
      </c>
      <c r="D67" s="807" t="s">
        <v>518</v>
      </c>
      <c r="E67" s="806"/>
      <c r="F67" s="800"/>
    </row>
    <row r="68" spans="1:6" ht="18" customHeight="1">
      <c r="A68" s="797"/>
      <c r="B68" s="652"/>
      <c r="C68" s="806" t="s">
        <v>540</v>
      </c>
      <c r="D68" s="807" t="s">
        <v>518</v>
      </c>
      <c r="E68" s="806"/>
      <c r="F68" s="800"/>
    </row>
    <row r="69" spans="1:6" ht="18" customHeight="1">
      <c r="A69" s="797"/>
      <c r="B69" s="652"/>
      <c r="C69" s="806" t="s">
        <v>541</v>
      </c>
      <c r="D69" s="807" t="s">
        <v>518</v>
      </c>
      <c r="E69" s="806"/>
      <c r="F69" s="800"/>
    </row>
    <row r="70" spans="1:6" ht="18" customHeight="1">
      <c r="A70" s="797"/>
      <c r="B70" s="652"/>
      <c r="C70" s="806" t="s">
        <v>542</v>
      </c>
      <c r="D70" s="807" t="s">
        <v>518</v>
      </c>
      <c r="E70" s="806"/>
      <c r="F70" s="800"/>
    </row>
    <row r="71" spans="1:6" ht="18" customHeight="1">
      <c r="A71" s="797"/>
      <c r="B71" s="652"/>
      <c r="C71" s="806" t="s">
        <v>543</v>
      </c>
      <c r="D71" s="807" t="s">
        <v>518</v>
      </c>
      <c r="E71" s="806"/>
      <c r="F71" s="800"/>
    </row>
    <row r="72" spans="1:6" ht="18" customHeight="1">
      <c r="A72" s="797"/>
      <c r="B72" s="652"/>
      <c r="C72" s="806" t="s">
        <v>544</v>
      </c>
      <c r="D72" s="807" t="s">
        <v>518</v>
      </c>
      <c r="E72" s="806"/>
      <c r="F72" s="800"/>
    </row>
    <row r="73" spans="1:6" ht="18" customHeight="1">
      <c r="A73" s="797"/>
      <c r="B73" s="652"/>
      <c r="C73" s="806" t="s">
        <v>545</v>
      </c>
      <c r="D73" s="807" t="s">
        <v>518</v>
      </c>
      <c r="E73" s="806"/>
      <c r="F73" s="800"/>
    </row>
    <row r="74" spans="1:6" ht="18" customHeight="1">
      <c r="A74" s="797"/>
      <c r="B74" s="652"/>
      <c r="C74" s="806" t="s">
        <v>546</v>
      </c>
      <c r="D74" s="807" t="s">
        <v>518</v>
      </c>
      <c r="E74" s="806"/>
      <c r="F74" s="800"/>
    </row>
    <row r="75" spans="1:6" ht="18" customHeight="1">
      <c r="A75" s="797"/>
      <c r="B75" s="652"/>
      <c r="C75" s="806" t="s">
        <v>853</v>
      </c>
      <c r="D75" s="807" t="s">
        <v>547</v>
      </c>
      <c r="E75" s="806"/>
      <c r="F75" s="800"/>
    </row>
    <row r="76" spans="1:6" ht="18" customHeight="1">
      <c r="A76" s="808"/>
      <c r="B76" s="652"/>
      <c r="C76" s="806" t="s">
        <v>854</v>
      </c>
      <c r="D76" s="807" t="s">
        <v>547</v>
      </c>
      <c r="E76" s="806"/>
      <c r="F76" s="800"/>
    </row>
    <row r="77" spans="1:6" ht="18" customHeight="1">
      <c r="A77" s="797"/>
      <c r="B77" s="652"/>
      <c r="C77" s="806" t="s">
        <v>548</v>
      </c>
      <c r="D77" s="807" t="s">
        <v>547</v>
      </c>
      <c r="E77" s="806" t="s">
        <v>549</v>
      </c>
      <c r="F77" s="800"/>
    </row>
    <row r="78" spans="1:6" ht="18" customHeight="1">
      <c r="A78" s="797"/>
      <c r="B78" s="652"/>
      <c r="C78" s="806" t="s">
        <v>550</v>
      </c>
      <c r="D78" s="807" t="s">
        <v>547</v>
      </c>
      <c r="E78" s="806" t="s">
        <v>855</v>
      </c>
      <c r="F78" s="800"/>
    </row>
    <row r="79" spans="1:6" ht="18" customHeight="1">
      <c r="A79" s="797"/>
      <c r="B79" s="652"/>
      <c r="C79" s="806" t="s">
        <v>551</v>
      </c>
      <c r="D79" s="807" t="s">
        <v>552</v>
      </c>
      <c r="E79" s="806"/>
      <c r="F79" s="800"/>
    </row>
    <row r="80" spans="1:6" ht="18" customHeight="1">
      <c r="A80" s="797"/>
      <c r="B80" s="652"/>
      <c r="C80" s="806" t="s">
        <v>553</v>
      </c>
      <c r="D80" s="807" t="s">
        <v>92</v>
      </c>
      <c r="E80" s="806"/>
      <c r="F80" s="800"/>
    </row>
    <row r="81" spans="1:6" ht="18" customHeight="1">
      <c r="A81" s="797"/>
      <c r="B81" s="652"/>
      <c r="C81" s="806" t="s">
        <v>554</v>
      </c>
      <c r="D81" s="807" t="s">
        <v>92</v>
      </c>
      <c r="E81" s="806"/>
      <c r="F81" s="800"/>
    </row>
    <row r="82" spans="1:6" ht="18" customHeight="1">
      <c r="A82" s="797"/>
      <c r="B82" s="652"/>
      <c r="C82" s="806" t="s">
        <v>856</v>
      </c>
      <c r="D82" s="807" t="s">
        <v>555</v>
      </c>
      <c r="E82" s="806" t="s">
        <v>556</v>
      </c>
      <c r="F82" s="800"/>
    </row>
    <row r="83" spans="1:6" ht="18" customHeight="1">
      <c r="A83" s="797"/>
      <c r="B83" s="652"/>
      <c r="C83" s="806" t="s">
        <v>557</v>
      </c>
      <c r="D83" s="807" t="s">
        <v>555</v>
      </c>
      <c r="E83" s="806" t="s">
        <v>900</v>
      </c>
      <c r="F83" s="800"/>
    </row>
    <row r="84" spans="1:6" ht="18" customHeight="1">
      <c r="A84" s="797"/>
      <c r="B84" s="652"/>
      <c r="C84" s="877" t="s">
        <v>558</v>
      </c>
      <c r="D84" s="807" t="s">
        <v>857</v>
      </c>
      <c r="E84" s="878"/>
      <c r="F84" s="800"/>
    </row>
    <row r="85" spans="1:6" ht="18" customHeight="1">
      <c r="A85" s="797"/>
      <c r="B85" s="652"/>
      <c r="C85" s="877" t="s">
        <v>559</v>
      </c>
      <c r="D85" s="807" t="s">
        <v>857</v>
      </c>
      <c r="E85" s="878"/>
      <c r="F85" s="800"/>
    </row>
    <row r="86" spans="1:6" ht="18" customHeight="1">
      <c r="A86" s="797"/>
      <c r="B86" s="652"/>
      <c r="C86" s="879" t="s">
        <v>560</v>
      </c>
      <c r="D86" s="812" t="s">
        <v>857</v>
      </c>
      <c r="E86" s="880"/>
      <c r="F86" s="800"/>
    </row>
    <row r="87" spans="1:6" ht="18" customHeight="1">
      <c r="A87" s="797"/>
      <c r="B87" s="652"/>
      <c r="C87" s="813"/>
      <c r="D87" s="814"/>
      <c r="E87" s="813"/>
      <c r="F87" s="800"/>
    </row>
    <row r="88" spans="1:6" ht="18" customHeight="1">
      <c r="A88" s="797"/>
      <c r="B88" s="802" t="s">
        <v>561</v>
      </c>
      <c r="C88" s="652"/>
      <c r="D88" s="801"/>
      <c r="E88" s="652"/>
      <c r="F88" s="800"/>
    </row>
    <row r="89" spans="1:6" ht="18" customHeight="1">
      <c r="A89" s="797"/>
      <c r="B89" s="801"/>
      <c r="C89" s="803" t="s">
        <v>458</v>
      </c>
      <c r="D89" s="803" t="s">
        <v>459</v>
      </c>
      <c r="E89" s="803" t="s">
        <v>460</v>
      </c>
      <c r="F89" s="800"/>
    </row>
    <row r="90" spans="1:6" ht="18" customHeight="1">
      <c r="A90" s="797"/>
      <c r="B90" s="652"/>
      <c r="C90" s="815" t="s">
        <v>562</v>
      </c>
      <c r="D90" s="803" t="s">
        <v>563</v>
      </c>
      <c r="E90" s="816" t="s">
        <v>564</v>
      </c>
      <c r="F90" s="800"/>
    </row>
    <row r="91" spans="1:6" ht="18" customHeight="1">
      <c r="A91" s="797"/>
      <c r="B91" s="652"/>
      <c r="C91" s="652"/>
      <c r="D91" s="801"/>
      <c r="E91" s="652"/>
      <c r="F91" s="800"/>
    </row>
    <row r="92" spans="1:6" ht="18" customHeight="1">
      <c r="A92" s="797"/>
      <c r="B92" s="802" t="s">
        <v>565</v>
      </c>
      <c r="C92" s="652"/>
      <c r="D92" s="801"/>
      <c r="E92" s="652"/>
      <c r="F92" s="800"/>
    </row>
    <row r="93" spans="1:6" ht="18" customHeight="1">
      <c r="A93" s="797"/>
      <c r="B93" s="652"/>
      <c r="C93" s="803" t="s">
        <v>458</v>
      </c>
      <c r="D93" s="803" t="s">
        <v>459</v>
      </c>
      <c r="E93" s="803" t="s">
        <v>460</v>
      </c>
      <c r="F93" s="800"/>
    </row>
    <row r="94" spans="1:6" ht="18" customHeight="1">
      <c r="A94" s="797"/>
      <c r="B94" s="652"/>
      <c r="C94" s="817" t="s">
        <v>562</v>
      </c>
      <c r="D94" s="818" t="s">
        <v>563</v>
      </c>
      <c r="E94" s="817" t="s">
        <v>566</v>
      </c>
      <c r="F94" s="800"/>
    </row>
    <row r="95" spans="1:6" ht="18" customHeight="1">
      <c r="A95" s="797"/>
      <c r="B95" s="652"/>
      <c r="C95" s="819" t="s">
        <v>567</v>
      </c>
      <c r="D95" s="820" t="s">
        <v>568</v>
      </c>
      <c r="E95" s="819" t="s">
        <v>569</v>
      </c>
      <c r="F95" s="800"/>
    </row>
    <row r="96" spans="1:6" ht="18" customHeight="1">
      <c r="A96" s="797"/>
      <c r="B96" s="652"/>
      <c r="C96" s="652"/>
      <c r="D96" s="801"/>
      <c r="E96" s="652"/>
      <c r="F96" s="800"/>
    </row>
    <row r="97" spans="1:6" ht="18" customHeight="1">
      <c r="A97" s="797"/>
      <c r="B97" s="802" t="s">
        <v>570</v>
      </c>
      <c r="C97" s="652"/>
      <c r="D97" s="801"/>
      <c r="E97" s="652"/>
      <c r="F97" s="800"/>
    </row>
    <row r="98" spans="1:6" ht="18" customHeight="1">
      <c r="A98" s="797"/>
      <c r="B98" s="652"/>
      <c r="C98" s="803" t="s">
        <v>458</v>
      </c>
      <c r="D98" s="803" t="s">
        <v>459</v>
      </c>
      <c r="E98" s="803" t="s">
        <v>460</v>
      </c>
      <c r="F98" s="800"/>
    </row>
    <row r="99" spans="1:6" ht="18" customHeight="1">
      <c r="A99" s="797"/>
      <c r="B99" s="652"/>
      <c r="C99" s="817" t="s">
        <v>571</v>
      </c>
      <c r="D99" s="818"/>
      <c r="E99" s="821" t="s">
        <v>896</v>
      </c>
      <c r="F99" s="800"/>
    </row>
    <row r="100" spans="1:6" ht="18" customHeight="1">
      <c r="A100" s="808"/>
      <c r="B100" s="652"/>
      <c r="C100" s="817" t="s">
        <v>572</v>
      </c>
      <c r="D100" s="818"/>
      <c r="E100" s="821" t="s">
        <v>897</v>
      </c>
      <c r="F100" s="800"/>
    </row>
    <row r="101" spans="1:6" ht="18" customHeight="1">
      <c r="A101" s="797"/>
      <c r="B101" s="652"/>
      <c r="C101" s="819" t="s">
        <v>573</v>
      </c>
      <c r="D101" s="820"/>
      <c r="E101" s="819" t="s">
        <v>898</v>
      </c>
      <c r="F101" s="800"/>
    </row>
    <row r="102" spans="1:6" ht="18" customHeight="1">
      <c r="A102" s="797"/>
      <c r="B102" s="652"/>
      <c r="C102" s="652"/>
      <c r="D102" s="801"/>
      <c r="E102" s="652"/>
      <c r="F102" s="800"/>
    </row>
    <row r="103" spans="1:6" ht="18" customHeight="1">
      <c r="A103" s="797"/>
      <c r="B103" s="802" t="s">
        <v>574</v>
      </c>
      <c r="C103" s="652"/>
      <c r="D103" s="801"/>
      <c r="E103" s="652"/>
      <c r="F103" s="800"/>
    </row>
    <row r="104" spans="1:6" ht="18" customHeight="1">
      <c r="A104" s="797"/>
      <c r="B104" s="652"/>
      <c r="C104" s="803" t="s">
        <v>458</v>
      </c>
      <c r="D104" s="803" t="s">
        <v>459</v>
      </c>
      <c r="E104" s="803" t="s">
        <v>460</v>
      </c>
      <c r="F104" s="800"/>
    </row>
    <row r="105" spans="1:6" ht="18" customHeight="1">
      <c r="A105" s="797"/>
      <c r="B105" s="652"/>
      <c r="C105" s="817" t="s">
        <v>572</v>
      </c>
      <c r="D105" s="818"/>
      <c r="E105" s="817" t="s">
        <v>575</v>
      </c>
      <c r="F105" s="800"/>
    </row>
    <row r="106" spans="1:6" ht="18" customHeight="1">
      <c r="A106" s="797"/>
      <c r="B106" s="652"/>
      <c r="C106" s="817"/>
      <c r="D106" s="818"/>
      <c r="E106" s="817" t="s">
        <v>899</v>
      </c>
      <c r="F106" s="800"/>
    </row>
    <row r="107" spans="1:6" ht="18" customHeight="1">
      <c r="A107" s="797"/>
      <c r="B107" s="652"/>
      <c r="C107" s="819"/>
      <c r="D107" s="820"/>
      <c r="E107" s="819" t="s">
        <v>576</v>
      </c>
      <c r="F107" s="800"/>
    </row>
    <row r="108" spans="1:6" ht="18" customHeight="1">
      <c r="A108" s="797"/>
      <c r="B108" s="652"/>
      <c r="C108" s="652"/>
      <c r="D108" s="801"/>
      <c r="E108" s="652"/>
      <c r="F108" s="800"/>
    </row>
    <row r="109" spans="1:6" ht="18" customHeight="1">
      <c r="A109" s="797"/>
      <c r="B109" s="802" t="s">
        <v>577</v>
      </c>
      <c r="C109" s="652"/>
      <c r="D109" s="801"/>
      <c r="E109" s="652"/>
      <c r="F109" s="800"/>
    </row>
    <row r="110" spans="1:6" ht="18" customHeight="1">
      <c r="A110" s="797"/>
      <c r="B110" s="652"/>
      <c r="C110" s="803" t="s">
        <v>458</v>
      </c>
      <c r="D110" s="803" t="s">
        <v>459</v>
      </c>
      <c r="E110" s="803" t="s">
        <v>460</v>
      </c>
      <c r="F110" s="800"/>
    </row>
    <row r="111" spans="1:6" ht="18" customHeight="1">
      <c r="A111" s="797"/>
      <c r="B111" s="652"/>
      <c r="C111" s="815" t="s">
        <v>562</v>
      </c>
      <c r="D111" s="803" t="s">
        <v>563</v>
      </c>
      <c r="E111" s="815" t="s">
        <v>578</v>
      </c>
      <c r="F111" s="800"/>
    </row>
    <row r="112" spans="1:6" ht="18" customHeight="1">
      <c r="A112" s="797"/>
      <c r="B112" s="652"/>
      <c r="C112" s="652"/>
      <c r="D112" s="801"/>
      <c r="E112" s="652"/>
      <c r="F112" s="800"/>
    </row>
    <row r="113" spans="1:6" ht="18" customHeight="1">
      <c r="A113" s="808"/>
      <c r="B113" s="802" t="s">
        <v>858</v>
      </c>
      <c r="C113" s="652"/>
      <c r="D113" s="801"/>
      <c r="E113" s="652"/>
      <c r="F113" s="800"/>
    </row>
    <row r="114" spans="1:6" ht="18" customHeight="1">
      <c r="A114" s="797"/>
      <c r="B114" s="652"/>
      <c r="C114" s="822" t="s">
        <v>579</v>
      </c>
      <c r="D114" s="823" t="s">
        <v>859</v>
      </c>
      <c r="E114" s="823" t="s">
        <v>860</v>
      </c>
      <c r="F114" s="800"/>
    </row>
    <row r="115" spans="1:6" ht="33" customHeight="1">
      <c r="A115" s="824"/>
      <c r="B115" s="652"/>
      <c r="C115" s="825" t="s">
        <v>580</v>
      </c>
      <c r="D115" s="826" t="s">
        <v>861</v>
      </c>
      <c r="E115" s="827" t="s">
        <v>581</v>
      </c>
      <c r="F115" s="800"/>
    </row>
    <row r="116" spans="1:6" ht="21.75" customHeight="1">
      <c r="A116" s="808"/>
      <c r="B116" s="652"/>
      <c r="C116" s="828" t="s">
        <v>461</v>
      </c>
      <c r="D116" s="829" t="s">
        <v>582</v>
      </c>
      <c r="E116" s="830" t="s">
        <v>583</v>
      </c>
      <c r="F116" s="800"/>
    </row>
    <row r="117" spans="1:6" ht="18" customHeight="1">
      <c r="A117" s="797"/>
      <c r="B117" s="652"/>
      <c r="C117" s="828" t="s">
        <v>584</v>
      </c>
      <c r="D117" s="829" t="s">
        <v>862</v>
      </c>
      <c r="E117" s="828" t="s">
        <v>863</v>
      </c>
      <c r="F117" s="800"/>
    </row>
    <row r="118" spans="1:6" ht="18" customHeight="1">
      <c r="A118" s="797"/>
      <c r="B118" s="652"/>
      <c r="C118" s="828" t="s">
        <v>585</v>
      </c>
      <c r="D118" s="829" t="s">
        <v>864</v>
      </c>
      <c r="E118" s="828" t="s">
        <v>865</v>
      </c>
      <c r="F118" s="800"/>
    </row>
    <row r="119" spans="1:6" ht="18" customHeight="1">
      <c r="A119" s="797"/>
      <c r="B119" s="652"/>
      <c r="C119" s="828" t="s">
        <v>586</v>
      </c>
      <c r="D119" s="829" t="s">
        <v>866</v>
      </c>
      <c r="E119" s="828" t="s">
        <v>867</v>
      </c>
      <c r="F119" s="800"/>
    </row>
    <row r="120" spans="1:6" ht="18" customHeight="1">
      <c r="A120" s="797"/>
      <c r="B120" s="652"/>
      <c r="C120" s="828" t="s">
        <v>587</v>
      </c>
      <c r="D120" s="829" t="s">
        <v>866</v>
      </c>
      <c r="E120" s="828" t="s">
        <v>867</v>
      </c>
      <c r="F120" s="800"/>
    </row>
    <row r="121" spans="1:6" ht="18" customHeight="1">
      <c r="A121" s="831"/>
      <c r="B121" s="652"/>
      <c r="C121" s="828" t="s">
        <v>868</v>
      </c>
      <c r="D121" s="829" t="s">
        <v>861</v>
      </c>
      <c r="E121" s="828" t="s">
        <v>901</v>
      </c>
      <c r="F121" s="800"/>
    </row>
    <row r="122" spans="1:6" ht="18" customHeight="1">
      <c r="A122" s="797"/>
      <c r="B122" s="652"/>
      <c r="C122" s="828" t="s">
        <v>588</v>
      </c>
      <c r="D122" s="829" t="s">
        <v>91</v>
      </c>
      <c r="E122" s="828" t="s">
        <v>589</v>
      </c>
      <c r="F122" s="800"/>
    </row>
    <row r="123" spans="1:6" ht="18" customHeight="1">
      <c r="A123" s="797"/>
      <c r="B123" s="652"/>
      <c r="C123" s="828" t="s">
        <v>869</v>
      </c>
      <c r="D123" s="829" t="s">
        <v>91</v>
      </c>
      <c r="E123" s="828" t="s">
        <v>590</v>
      </c>
      <c r="F123" s="800"/>
    </row>
    <row r="124" spans="1:6" ht="18" customHeight="1">
      <c r="A124" s="797"/>
      <c r="B124" s="652"/>
      <c r="C124" s="828" t="s">
        <v>591</v>
      </c>
      <c r="D124" s="829" t="s">
        <v>592</v>
      </c>
      <c r="E124" s="828" t="s">
        <v>593</v>
      </c>
      <c r="F124" s="800"/>
    </row>
    <row r="125" spans="1:6" ht="18" customHeight="1">
      <c r="A125" s="797"/>
      <c r="B125" s="652"/>
      <c r="C125" s="844" t="s">
        <v>594</v>
      </c>
      <c r="D125" s="845" t="s">
        <v>595</v>
      </c>
      <c r="E125" s="844" t="s">
        <v>906</v>
      </c>
      <c r="F125" s="800"/>
    </row>
    <row r="126" spans="1:6" ht="18" customHeight="1">
      <c r="A126" s="797"/>
      <c r="B126" s="802" t="s">
        <v>596</v>
      </c>
      <c r="C126" s="832"/>
      <c r="D126" s="833"/>
      <c r="E126" s="832"/>
      <c r="F126" s="800"/>
    </row>
    <row r="127" spans="1:6" ht="18" customHeight="1">
      <c r="A127" s="797"/>
      <c r="B127" s="801"/>
      <c r="C127" s="803" t="s">
        <v>458</v>
      </c>
      <c r="D127" s="803" t="s">
        <v>459</v>
      </c>
      <c r="E127" s="803" t="s">
        <v>460</v>
      </c>
      <c r="F127" s="800"/>
    </row>
    <row r="128" spans="1:6" ht="18" customHeight="1">
      <c r="A128" s="797"/>
      <c r="B128" s="652"/>
      <c r="C128" s="834" t="s">
        <v>597</v>
      </c>
      <c r="D128" s="825" t="s">
        <v>547</v>
      </c>
      <c r="E128" s="835" t="s">
        <v>598</v>
      </c>
      <c r="F128" s="800"/>
    </row>
    <row r="129" spans="1:6" ht="18" customHeight="1">
      <c r="A129" s="808"/>
      <c r="B129" s="652"/>
      <c r="C129" s="834" t="s">
        <v>902</v>
      </c>
      <c r="D129" s="828" t="s">
        <v>505</v>
      </c>
      <c r="E129" s="835" t="s">
        <v>870</v>
      </c>
      <c r="F129" s="800"/>
    </row>
    <row r="130" spans="1:6" ht="18" customHeight="1">
      <c r="A130" s="808"/>
      <c r="B130" s="652"/>
      <c r="C130" s="834" t="s">
        <v>599</v>
      </c>
      <c r="D130" s="828" t="s">
        <v>600</v>
      </c>
      <c r="E130" s="835" t="s">
        <v>601</v>
      </c>
      <c r="F130" s="800"/>
    </row>
    <row r="131" spans="1:6" ht="18" customHeight="1">
      <c r="A131" s="808"/>
      <c r="B131" s="652"/>
      <c r="C131" s="834" t="s">
        <v>599</v>
      </c>
      <c r="D131" s="828" t="s">
        <v>91</v>
      </c>
      <c r="E131" s="835" t="s">
        <v>602</v>
      </c>
      <c r="F131" s="800"/>
    </row>
    <row r="132" spans="1:6" ht="18" customHeight="1">
      <c r="A132" s="808"/>
      <c r="B132" s="652"/>
      <c r="C132" s="836" t="s">
        <v>599</v>
      </c>
      <c r="D132" s="837" t="s">
        <v>603</v>
      </c>
      <c r="E132" s="838" t="s">
        <v>604</v>
      </c>
      <c r="F132" s="800"/>
    </row>
    <row r="133" spans="1:6" ht="18" customHeight="1">
      <c r="A133" s="797"/>
      <c r="B133" s="652"/>
      <c r="C133" s="652"/>
      <c r="D133" s="801"/>
      <c r="E133" s="652"/>
      <c r="F133" s="800"/>
    </row>
    <row r="134" spans="1:6" ht="18" customHeight="1">
      <c r="A134" s="797"/>
      <c r="B134" s="802" t="s">
        <v>605</v>
      </c>
      <c r="C134" s="652"/>
      <c r="D134" s="801"/>
      <c r="E134" s="652"/>
      <c r="F134" s="800"/>
    </row>
    <row r="135" spans="1:6" ht="18" customHeight="1">
      <c r="A135" s="797"/>
      <c r="B135" s="652"/>
      <c r="C135" s="839" t="s">
        <v>458</v>
      </c>
      <c r="D135" s="839" t="s">
        <v>459</v>
      </c>
      <c r="E135" s="839" t="s">
        <v>460</v>
      </c>
      <c r="F135" s="800"/>
    </row>
    <row r="136" spans="1:6" ht="18" customHeight="1">
      <c r="A136" s="797"/>
      <c r="B136" s="652"/>
      <c r="C136" s="840" t="s">
        <v>606</v>
      </c>
      <c r="D136" s="840" t="s">
        <v>490</v>
      </c>
      <c r="E136" s="840"/>
      <c r="F136" s="800"/>
    </row>
    <row r="137" spans="1:6" ht="18" customHeight="1">
      <c r="A137" s="797"/>
      <c r="B137" s="652"/>
      <c r="C137" s="806" t="s">
        <v>607</v>
      </c>
      <c r="D137" s="806" t="s">
        <v>490</v>
      </c>
      <c r="E137" s="806"/>
      <c r="F137" s="800"/>
    </row>
    <row r="138" spans="1:6" ht="18" customHeight="1">
      <c r="A138" s="797"/>
      <c r="B138" s="652"/>
      <c r="C138" s="806" t="s">
        <v>608</v>
      </c>
      <c r="D138" s="806" t="s">
        <v>501</v>
      </c>
      <c r="E138" s="806" t="s">
        <v>609</v>
      </c>
      <c r="F138" s="800"/>
    </row>
    <row r="139" spans="1:6" ht="18" customHeight="1">
      <c r="A139" s="797"/>
      <c r="B139" s="652"/>
      <c r="C139" s="806" t="s">
        <v>610</v>
      </c>
      <c r="D139" s="806" t="s">
        <v>611</v>
      </c>
      <c r="E139" s="806"/>
      <c r="F139" s="800"/>
    </row>
    <row r="140" spans="1:6" ht="18" customHeight="1">
      <c r="A140" s="797"/>
      <c r="B140" s="652"/>
      <c r="C140" s="806" t="s">
        <v>612</v>
      </c>
      <c r="D140" s="806" t="s">
        <v>501</v>
      </c>
      <c r="E140" s="806" t="s">
        <v>613</v>
      </c>
      <c r="F140" s="800"/>
    </row>
    <row r="141" spans="1:6" ht="18" customHeight="1">
      <c r="A141" s="797"/>
      <c r="B141" s="652"/>
      <c r="C141" s="806" t="s">
        <v>614</v>
      </c>
      <c r="D141" s="806" t="s">
        <v>611</v>
      </c>
      <c r="E141" s="806" t="s">
        <v>615</v>
      </c>
      <c r="F141" s="800"/>
    </row>
    <row r="142" spans="1:6" ht="18" customHeight="1">
      <c r="A142" s="808"/>
      <c r="B142" s="652"/>
      <c r="C142" s="806" t="s">
        <v>616</v>
      </c>
      <c r="D142" s="806" t="s">
        <v>611</v>
      </c>
      <c r="E142" s="806" t="s">
        <v>617</v>
      </c>
      <c r="F142" s="800"/>
    </row>
    <row r="143" spans="1:6" ht="18" customHeight="1">
      <c r="A143" s="808"/>
      <c r="B143" s="652"/>
      <c r="C143" s="806" t="s">
        <v>618</v>
      </c>
      <c r="D143" s="806" t="s">
        <v>470</v>
      </c>
      <c r="E143" s="806" t="s">
        <v>617</v>
      </c>
      <c r="F143" s="800"/>
    </row>
    <row r="144" spans="1:6" ht="18" customHeight="1">
      <c r="A144" s="808"/>
      <c r="B144" s="652"/>
      <c r="C144" s="811" t="s">
        <v>619</v>
      </c>
      <c r="D144" s="811" t="s">
        <v>462</v>
      </c>
      <c r="E144" s="811" t="s">
        <v>617</v>
      </c>
      <c r="F144" s="800"/>
    </row>
    <row r="145" spans="1:6" ht="18" customHeight="1">
      <c r="A145" s="797"/>
      <c r="B145" s="652"/>
      <c r="C145" s="652"/>
      <c r="D145" s="801"/>
      <c r="E145" s="652"/>
      <c r="F145" s="800"/>
    </row>
    <row r="146" spans="1:6" ht="18" customHeight="1">
      <c r="A146" s="797"/>
      <c r="B146" s="802" t="s">
        <v>620</v>
      </c>
      <c r="C146" s="652"/>
      <c r="D146" s="801"/>
      <c r="E146" s="652"/>
      <c r="F146" s="800"/>
    </row>
    <row r="147" spans="1:6" ht="18" customHeight="1">
      <c r="A147" s="797"/>
      <c r="B147" s="652"/>
      <c r="C147" s="803" t="s">
        <v>458</v>
      </c>
      <c r="D147" s="803" t="s">
        <v>459</v>
      </c>
      <c r="E147" s="803" t="s">
        <v>460</v>
      </c>
      <c r="F147" s="800"/>
    </row>
    <row r="148" spans="1:6" ht="18" customHeight="1">
      <c r="A148" s="797"/>
      <c r="B148" s="652"/>
      <c r="C148" s="817" t="s">
        <v>621</v>
      </c>
      <c r="D148" s="818" t="s">
        <v>622</v>
      </c>
      <c r="E148" s="817" t="s">
        <v>623</v>
      </c>
      <c r="F148" s="800"/>
    </row>
    <row r="149" spans="1:6" ht="18" customHeight="1">
      <c r="A149" s="797"/>
      <c r="B149" s="652"/>
      <c r="C149" s="817" t="s">
        <v>624</v>
      </c>
      <c r="D149" s="818" t="s">
        <v>625</v>
      </c>
      <c r="E149" s="817" t="s">
        <v>626</v>
      </c>
      <c r="F149" s="800"/>
    </row>
    <row r="150" spans="1:6" ht="18" customHeight="1">
      <c r="A150" s="808"/>
      <c r="B150" s="652"/>
      <c r="C150" s="817" t="s">
        <v>627</v>
      </c>
      <c r="D150" s="818" t="s">
        <v>628</v>
      </c>
      <c r="E150" s="817" t="s">
        <v>629</v>
      </c>
      <c r="F150" s="800"/>
    </row>
    <row r="151" spans="1:6" ht="18" customHeight="1">
      <c r="A151" s="808"/>
      <c r="B151" s="652"/>
      <c r="C151" s="817" t="s">
        <v>871</v>
      </c>
      <c r="D151" s="818" t="s">
        <v>630</v>
      </c>
      <c r="E151" s="817" t="s">
        <v>631</v>
      </c>
      <c r="F151" s="800"/>
    </row>
    <row r="152" spans="1:6" ht="18" customHeight="1">
      <c r="A152" s="797"/>
      <c r="B152" s="652"/>
      <c r="C152" s="817" t="s">
        <v>632</v>
      </c>
      <c r="D152" s="818" t="s">
        <v>633</v>
      </c>
      <c r="E152" s="817" t="s">
        <v>634</v>
      </c>
      <c r="F152" s="800"/>
    </row>
    <row r="153" spans="1:6" ht="18" customHeight="1">
      <c r="A153" s="797"/>
      <c r="B153" s="652"/>
      <c r="C153" s="817" t="s">
        <v>635</v>
      </c>
      <c r="D153" s="818" t="s">
        <v>633</v>
      </c>
      <c r="E153" s="817" t="s">
        <v>634</v>
      </c>
      <c r="F153" s="800"/>
    </row>
    <row r="154" spans="1:6" ht="18" customHeight="1">
      <c r="A154" s="808"/>
      <c r="B154" s="652"/>
      <c r="C154" s="817" t="s">
        <v>636</v>
      </c>
      <c r="D154" s="818" t="s">
        <v>633</v>
      </c>
      <c r="E154" s="817" t="s">
        <v>634</v>
      </c>
      <c r="F154" s="800"/>
    </row>
    <row r="155" spans="1:6" ht="18" customHeight="1">
      <c r="A155" s="808"/>
      <c r="B155" s="652"/>
      <c r="C155" s="817" t="s">
        <v>637</v>
      </c>
      <c r="D155" s="818" t="s">
        <v>638</v>
      </c>
      <c r="E155" s="817" t="s">
        <v>634</v>
      </c>
      <c r="F155" s="800"/>
    </row>
    <row r="156" spans="1:6" ht="18" customHeight="1">
      <c r="A156" s="797"/>
      <c r="B156" s="652"/>
      <c r="C156" s="817" t="s">
        <v>639</v>
      </c>
      <c r="D156" s="818" t="s">
        <v>628</v>
      </c>
      <c r="E156" s="817" t="s">
        <v>634</v>
      </c>
      <c r="F156" s="800"/>
    </row>
    <row r="157" spans="1:6" ht="18" customHeight="1">
      <c r="A157" s="808"/>
      <c r="B157" s="652"/>
      <c r="C157" s="817" t="s">
        <v>872</v>
      </c>
      <c r="D157" s="818" t="s">
        <v>600</v>
      </c>
      <c r="E157" s="817" t="s">
        <v>631</v>
      </c>
      <c r="F157" s="800"/>
    </row>
    <row r="158" spans="1:6" ht="18" customHeight="1">
      <c r="A158" s="797"/>
      <c r="B158" s="652"/>
      <c r="C158" s="817" t="s">
        <v>640</v>
      </c>
      <c r="D158" s="818" t="s">
        <v>641</v>
      </c>
      <c r="E158" s="817" t="s">
        <v>634</v>
      </c>
      <c r="F158" s="800"/>
    </row>
    <row r="159" spans="1:6" ht="18" customHeight="1">
      <c r="A159" s="808"/>
      <c r="B159" s="652"/>
      <c r="C159" s="817" t="s">
        <v>873</v>
      </c>
      <c r="D159" s="818" t="s">
        <v>642</v>
      </c>
      <c r="E159" s="817" t="s">
        <v>631</v>
      </c>
      <c r="F159" s="800"/>
    </row>
    <row r="160" spans="1:6" ht="18" customHeight="1">
      <c r="A160" s="808"/>
      <c r="B160" s="652"/>
      <c r="C160" s="817" t="s">
        <v>643</v>
      </c>
      <c r="D160" s="818" t="s">
        <v>644</v>
      </c>
      <c r="E160" s="817" t="s">
        <v>631</v>
      </c>
      <c r="F160" s="800"/>
    </row>
    <row r="161" spans="1:6" ht="18" customHeight="1">
      <c r="A161" s="797"/>
      <c r="B161" s="652"/>
      <c r="C161" s="817" t="s">
        <v>874</v>
      </c>
      <c r="D161" s="818" t="s">
        <v>625</v>
      </c>
      <c r="E161" s="817" t="s">
        <v>645</v>
      </c>
      <c r="F161" s="800"/>
    </row>
    <row r="162" spans="1:6" ht="18" customHeight="1">
      <c r="A162" s="797"/>
      <c r="B162" s="652"/>
      <c r="C162" s="817" t="s">
        <v>875</v>
      </c>
      <c r="D162" s="818" t="s">
        <v>628</v>
      </c>
      <c r="E162" s="817" t="s">
        <v>645</v>
      </c>
      <c r="F162" s="800"/>
    </row>
    <row r="163" spans="1:6" ht="18" customHeight="1">
      <c r="A163" s="797"/>
      <c r="B163" s="652"/>
      <c r="C163" s="817" t="s">
        <v>646</v>
      </c>
      <c r="D163" s="818" t="s">
        <v>647</v>
      </c>
      <c r="E163" s="817" t="s">
        <v>645</v>
      </c>
      <c r="F163" s="800"/>
    </row>
    <row r="164" spans="1:6" ht="18" customHeight="1">
      <c r="A164" s="797"/>
      <c r="B164" s="652"/>
      <c r="C164" s="817" t="s">
        <v>648</v>
      </c>
      <c r="D164" s="818" t="s">
        <v>647</v>
      </c>
      <c r="E164" s="817" t="s">
        <v>645</v>
      </c>
      <c r="F164" s="800"/>
    </row>
    <row r="165" spans="1:6" ht="18" customHeight="1">
      <c r="A165" s="797"/>
      <c r="B165" s="652"/>
      <c r="C165" s="817" t="s">
        <v>876</v>
      </c>
      <c r="D165" s="818" t="s">
        <v>633</v>
      </c>
      <c r="E165" s="817" t="s">
        <v>645</v>
      </c>
      <c r="F165" s="800"/>
    </row>
    <row r="166" spans="1:6" ht="18" customHeight="1">
      <c r="A166" s="797"/>
      <c r="B166" s="652"/>
      <c r="C166" s="817" t="s">
        <v>649</v>
      </c>
      <c r="D166" s="818" t="s">
        <v>650</v>
      </c>
      <c r="E166" s="817" t="s">
        <v>645</v>
      </c>
      <c r="F166" s="800"/>
    </row>
    <row r="167" spans="1:6" ht="18" customHeight="1">
      <c r="A167" s="808"/>
      <c r="B167" s="652"/>
      <c r="C167" s="817" t="s">
        <v>651</v>
      </c>
      <c r="D167" s="818" t="s">
        <v>652</v>
      </c>
      <c r="E167" s="817" t="s">
        <v>653</v>
      </c>
      <c r="F167" s="800"/>
    </row>
    <row r="168" spans="1:6" ht="18" customHeight="1">
      <c r="A168" s="808"/>
      <c r="B168" s="652"/>
      <c r="C168" s="817" t="s">
        <v>654</v>
      </c>
      <c r="D168" s="818" t="s">
        <v>91</v>
      </c>
      <c r="E168" s="817" t="s">
        <v>655</v>
      </c>
      <c r="F168" s="800"/>
    </row>
    <row r="169" spans="1:6" ht="18" customHeight="1">
      <c r="A169" s="808"/>
      <c r="B169" s="652"/>
      <c r="C169" s="817" t="s">
        <v>656</v>
      </c>
      <c r="D169" s="818" t="s">
        <v>89</v>
      </c>
      <c r="E169" s="817" t="s">
        <v>657</v>
      </c>
      <c r="F169" s="800"/>
    </row>
    <row r="170" spans="1:6" ht="18" customHeight="1">
      <c r="A170" s="808"/>
      <c r="B170" s="652"/>
      <c r="C170" s="817" t="s">
        <v>658</v>
      </c>
      <c r="D170" s="818" t="s">
        <v>600</v>
      </c>
      <c r="E170" s="817" t="s">
        <v>659</v>
      </c>
      <c r="F170" s="800"/>
    </row>
    <row r="171" spans="1:6" ht="18" customHeight="1">
      <c r="A171" s="808"/>
      <c r="B171" s="652"/>
      <c r="C171" s="817" t="s">
        <v>660</v>
      </c>
      <c r="D171" s="818" t="s">
        <v>647</v>
      </c>
      <c r="E171" s="817" t="s">
        <v>661</v>
      </c>
      <c r="F171" s="800"/>
    </row>
    <row r="172" spans="1:6" ht="18" customHeight="1">
      <c r="A172" s="808"/>
      <c r="B172" s="841"/>
      <c r="C172" s="841" t="s">
        <v>662</v>
      </c>
      <c r="D172" s="818" t="s">
        <v>603</v>
      </c>
      <c r="E172" s="817" t="s">
        <v>663</v>
      </c>
      <c r="F172" s="800"/>
    </row>
    <row r="173" spans="1:6" ht="18" customHeight="1">
      <c r="A173" s="808"/>
      <c r="B173" s="841"/>
      <c r="C173" s="841" t="s">
        <v>664</v>
      </c>
      <c r="D173" s="818" t="s">
        <v>642</v>
      </c>
      <c r="E173" s="817" t="s">
        <v>665</v>
      </c>
      <c r="F173" s="800"/>
    </row>
    <row r="174" spans="1:6" ht="18" customHeight="1">
      <c r="A174" s="808"/>
      <c r="B174" s="652"/>
      <c r="C174" s="817" t="s">
        <v>666</v>
      </c>
      <c r="D174" s="818"/>
      <c r="E174" s="817" t="s">
        <v>667</v>
      </c>
      <c r="F174" s="800"/>
    </row>
    <row r="175" spans="1:6" ht="18" customHeight="1">
      <c r="A175" s="797"/>
      <c r="B175" s="652"/>
      <c r="C175" s="817" t="s">
        <v>877</v>
      </c>
      <c r="D175" s="818" t="s">
        <v>622</v>
      </c>
      <c r="E175" s="817"/>
      <c r="F175" s="800"/>
    </row>
    <row r="176" spans="1:6" ht="18" customHeight="1">
      <c r="A176" s="797"/>
      <c r="B176" s="652"/>
      <c r="C176" s="817" t="s">
        <v>878</v>
      </c>
      <c r="D176" s="818" t="s">
        <v>622</v>
      </c>
      <c r="E176" s="817" t="s">
        <v>668</v>
      </c>
      <c r="F176" s="800"/>
    </row>
    <row r="177" spans="1:6" ht="18" customHeight="1">
      <c r="A177" s="797"/>
      <c r="B177" s="652"/>
      <c r="C177" s="817" t="s">
        <v>879</v>
      </c>
      <c r="D177" s="818" t="s">
        <v>669</v>
      </c>
      <c r="E177" s="817" t="s">
        <v>670</v>
      </c>
      <c r="F177" s="800"/>
    </row>
    <row r="178" spans="1:6" ht="18" customHeight="1">
      <c r="A178" s="797"/>
      <c r="B178" s="652"/>
      <c r="C178" s="817" t="s">
        <v>880</v>
      </c>
      <c r="D178" s="818" t="s">
        <v>669</v>
      </c>
      <c r="E178" s="817"/>
      <c r="F178" s="800"/>
    </row>
    <row r="179" spans="1:6" ht="18" customHeight="1">
      <c r="A179" s="797"/>
      <c r="B179" s="652"/>
      <c r="C179" s="817" t="s">
        <v>881</v>
      </c>
      <c r="D179" s="818" t="s">
        <v>669</v>
      </c>
      <c r="E179" s="817"/>
      <c r="F179" s="800"/>
    </row>
    <row r="180" spans="1:6" ht="18" customHeight="1">
      <c r="A180" s="797"/>
      <c r="B180" s="652"/>
      <c r="C180" s="817" t="s">
        <v>882</v>
      </c>
      <c r="D180" s="818" t="s">
        <v>671</v>
      </c>
      <c r="E180" s="817" t="s">
        <v>672</v>
      </c>
      <c r="F180" s="800"/>
    </row>
    <row r="181" spans="1:6" ht="18" customHeight="1">
      <c r="A181" s="797"/>
      <c r="B181" s="652"/>
      <c r="C181" s="817" t="s">
        <v>883</v>
      </c>
      <c r="D181" s="818" t="s">
        <v>647</v>
      </c>
      <c r="E181" s="817" t="s">
        <v>670</v>
      </c>
      <c r="F181" s="800"/>
    </row>
    <row r="182" spans="1:6" ht="18" customHeight="1">
      <c r="A182" s="797"/>
      <c r="B182" s="652"/>
      <c r="C182" s="817" t="s">
        <v>884</v>
      </c>
      <c r="D182" s="818" t="s">
        <v>673</v>
      </c>
      <c r="E182" s="817"/>
      <c r="F182" s="800"/>
    </row>
    <row r="183" spans="1:6" ht="18" customHeight="1">
      <c r="A183" s="797"/>
      <c r="B183" s="652"/>
      <c r="C183" s="817" t="s">
        <v>885</v>
      </c>
      <c r="D183" s="818" t="s">
        <v>563</v>
      </c>
      <c r="E183" s="817" t="s">
        <v>674</v>
      </c>
      <c r="F183" s="800"/>
    </row>
    <row r="184" spans="1:6" ht="18" customHeight="1">
      <c r="A184" s="797"/>
      <c r="B184" s="652"/>
      <c r="C184" s="817" t="s">
        <v>886</v>
      </c>
      <c r="D184" s="818" t="s">
        <v>563</v>
      </c>
      <c r="E184" s="817" t="s">
        <v>634</v>
      </c>
      <c r="F184" s="800"/>
    </row>
    <row r="185" spans="1:6" ht="18" customHeight="1">
      <c r="A185" s="797"/>
      <c r="B185" s="652"/>
      <c r="C185" s="817" t="s">
        <v>887</v>
      </c>
      <c r="D185" s="818" t="s">
        <v>633</v>
      </c>
      <c r="E185" s="817" t="s">
        <v>675</v>
      </c>
      <c r="F185" s="800"/>
    </row>
    <row r="186" spans="1:6" ht="18" customHeight="1">
      <c r="A186" s="797"/>
      <c r="B186" s="652"/>
      <c r="C186" s="817" t="s">
        <v>888</v>
      </c>
      <c r="D186" s="818" t="s">
        <v>676</v>
      </c>
      <c r="E186" s="817"/>
      <c r="F186" s="800"/>
    </row>
    <row r="187" spans="1:6" ht="18" customHeight="1">
      <c r="A187" s="797"/>
      <c r="B187" s="652"/>
      <c r="C187" s="817" t="s">
        <v>889</v>
      </c>
      <c r="D187" s="818" t="s">
        <v>676</v>
      </c>
      <c r="E187" s="817" t="s">
        <v>670</v>
      </c>
      <c r="F187" s="800"/>
    </row>
    <row r="188" spans="1:6" ht="18" customHeight="1">
      <c r="A188" s="797"/>
      <c r="B188" s="652"/>
      <c r="C188" s="817" t="s">
        <v>890</v>
      </c>
      <c r="D188" s="818" t="s">
        <v>676</v>
      </c>
      <c r="E188" s="817" t="s">
        <v>677</v>
      </c>
      <c r="F188" s="800"/>
    </row>
    <row r="189" spans="1:6" ht="18" customHeight="1">
      <c r="A189" s="797"/>
      <c r="B189" s="652"/>
      <c r="C189" s="817" t="s">
        <v>891</v>
      </c>
      <c r="D189" s="818" t="s">
        <v>568</v>
      </c>
      <c r="E189" s="819" t="s">
        <v>678</v>
      </c>
      <c r="F189" s="800"/>
    </row>
    <row r="190" spans="1:6" ht="18" customHeight="1">
      <c r="A190" s="797"/>
      <c r="B190" s="652"/>
      <c r="C190" s="842"/>
      <c r="D190" s="843"/>
      <c r="E190" s="842"/>
      <c r="F190" s="800"/>
    </row>
    <row r="191" spans="1:6" ht="18" customHeight="1">
      <c r="A191" s="797"/>
      <c r="B191" s="802" t="s">
        <v>679</v>
      </c>
      <c r="C191" s="652"/>
      <c r="D191" s="801"/>
      <c r="E191" s="652"/>
      <c r="F191" s="800"/>
    </row>
    <row r="192" spans="1:6" ht="18" customHeight="1">
      <c r="A192" s="797"/>
      <c r="B192" s="652"/>
      <c r="C192" s="803" t="s">
        <v>458</v>
      </c>
      <c r="D192" s="803" t="s">
        <v>459</v>
      </c>
      <c r="E192" s="803" t="s">
        <v>460</v>
      </c>
      <c r="F192" s="800"/>
    </row>
    <row r="193" spans="1:6" ht="18" customHeight="1">
      <c r="A193" s="797"/>
      <c r="B193" s="652"/>
      <c r="C193" s="817" t="s">
        <v>680</v>
      </c>
      <c r="D193" s="818" t="s">
        <v>622</v>
      </c>
      <c r="E193" s="817" t="s">
        <v>681</v>
      </c>
      <c r="F193" s="800"/>
    </row>
    <row r="194" spans="1:6" ht="18" customHeight="1">
      <c r="A194" s="797"/>
      <c r="B194" s="652"/>
      <c r="C194" s="817" t="s">
        <v>682</v>
      </c>
      <c r="D194" s="818" t="s">
        <v>622</v>
      </c>
      <c r="E194" s="817" t="s">
        <v>683</v>
      </c>
      <c r="F194" s="800"/>
    </row>
    <row r="195" spans="1:6" ht="18" customHeight="1">
      <c r="A195" s="797"/>
      <c r="B195" s="652"/>
      <c r="C195" s="817" t="s">
        <v>684</v>
      </c>
      <c r="D195" s="818" t="s">
        <v>622</v>
      </c>
      <c r="E195" s="817" t="s">
        <v>685</v>
      </c>
      <c r="F195" s="800"/>
    </row>
    <row r="196" spans="1:6" ht="18" customHeight="1">
      <c r="A196" s="797"/>
      <c r="B196" s="652"/>
      <c r="C196" s="817" t="s">
        <v>686</v>
      </c>
      <c r="D196" s="818" t="s">
        <v>622</v>
      </c>
      <c r="E196" s="817" t="s">
        <v>687</v>
      </c>
      <c r="F196" s="800"/>
    </row>
    <row r="197" spans="1:6" ht="18" customHeight="1">
      <c r="A197" s="797"/>
      <c r="B197" s="652"/>
      <c r="C197" s="817" t="s">
        <v>892</v>
      </c>
      <c r="D197" s="818" t="s">
        <v>622</v>
      </c>
      <c r="E197" s="817"/>
      <c r="F197" s="800"/>
    </row>
    <row r="198" spans="1:6" ht="18" customHeight="1">
      <c r="A198" s="808"/>
      <c r="B198" s="652"/>
      <c r="C198" s="817" t="s">
        <v>688</v>
      </c>
      <c r="D198" s="818" t="s">
        <v>622</v>
      </c>
      <c r="E198" s="817" t="s">
        <v>689</v>
      </c>
      <c r="F198" s="800"/>
    </row>
    <row r="199" spans="1:6" ht="18" customHeight="1">
      <c r="A199" s="797"/>
      <c r="B199" s="652"/>
      <c r="C199" s="817" t="s">
        <v>690</v>
      </c>
      <c r="D199" s="818" t="s">
        <v>622</v>
      </c>
      <c r="E199" s="817"/>
      <c r="F199" s="800"/>
    </row>
    <row r="200" spans="1:6" ht="18" customHeight="1">
      <c r="A200" s="797"/>
      <c r="B200" s="652"/>
      <c r="C200" s="817" t="s">
        <v>691</v>
      </c>
      <c r="D200" s="818" t="s">
        <v>669</v>
      </c>
      <c r="E200" s="817" t="s">
        <v>692</v>
      </c>
      <c r="F200" s="800"/>
    </row>
    <row r="201" spans="1:6" ht="18" customHeight="1">
      <c r="A201" s="797"/>
      <c r="B201" s="652"/>
      <c r="C201" s="817" t="s">
        <v>693</v>
      </c>
      <c r="D201" s="818" t="s">
        <v>669</v>
      </c>
      <c r="E201" s="817" t="s">
        <v>694</v>
      </c>
      <c r="F201" s="800"/>
    </row>
    <row r="202" spans="1:6" ht="18" customHeight="1">
      <c r="A202" s="808"/>
      <c r="B202" s="652"/>
      <c r="C202" s="817" t="s">
        <v>893</v>
      </c>
      <c r="D202" s="818" t="s">
        <v>669</v>
      </c>
      <c r="E202" s="817" t="s">
        <v>695</v>
      </c>
      <c r="F202" s="800"/>
    </row>
    <row r="203" spans="1:6" ht="18" customHeight="1">
      <c r="A203" s="797"/>
      <c r="B203" s="652"/>
      <c r="C203" s="817" t="s">
        <v>894</v>
      </c>
      <c r="D203" s="818" t="s">
        <v>669</v>
      </c>
      <c r="E203" s="817" t="s">
        <v>685</v>
      </c>
      <c r="F203" s="800"/>
    </row>
    <row r="204" spans="1:6" ht="18" customHeight="1">
      <c r="A204" s="797"/>
      <c r="B204" s="652"/>
      <c r="C204" s="817" t="s">
        <v>696</v>
      </c>
      <c r="D204" s="818" t="s">
        <v>669</v>
      </c>
      <c r="E204" s="817"/>
      <c r="F204" s="800"/>
    </row>
    <row r="205" spans="1:6" ht="18" customHeight="1">
      <c r="A205" s="797"/>
      <c r="B205" s="652"/>
      <c r="C205" s="817" t="s">
        <v>697</v>
      </c>
      <c r="D205" s="818" t="s">
        <v>671</v>
      </c>
      <c r="E205" s="817" t="s">
        <v>698</v>
      </c>
      <c r="F205" s="800"/>
    </row>
    <row r="206" spans="1:6" ht="18" customHeight="1">
      <c r="A206" s="797"/>
      <c r="B206" s="652"/>
      <c r="C206" s="817" t="s">
        <v>699</v>
      </c>
      <c r="D206" s="818" t="s">
        <v>671</v>
      </c>
      <c r="E206" s="817" t="s">
        <v>700</v>
      </c>
      <c r="F206" s="800"/>
    </row>
    <row r="207" spans="1:6" ht="18" customHeight="1">
      <c r="A207" s="797"/>
      <c r="B207" s="652"/>
      <c r="C207" s="817" t="s">
        <v>701</v>
      </c>
      <c r="D207" s="818" t="s">
        <v>671</v>
      </c>
      <c r="E207" s="817" t="s">
        <v>692</v>
      </c>
      <c r="F207" s="800"/>
    </row>
    <row r="208" spans="1:6" ht="18" customHeight="1">
      <c r="A208" s="797"/>
      <c r="B208" s="652"/>
      <c r="C208" s="817" t="s">
        <v>702</v>
      </c>
      <c r="D208" s="818" t="s">
        <v>671</v>
      </c>
      <c r="E208" s="817" t="s">
        <v>703</v>
      </c>
      <c r="F208" s="800"/>
    </row>
    <row r="209" spans="1:6" ht="18" customHeight="1">
      <c r="A209" s="797"/>
      <c r="B209" s="652"/>
      <c r="C209" s="817" t="s">
        <v>704</v>
      </c>
      <c r="D209" s="818" t="s">
        <v>671</v>
      </c>
      <c r="E209" s="817"/>
      <c r="F209" s="800"/>
    </row>
    <row r="210" spans="1:6" ht="18" customHeight="1">
      <c r="A210" s="797"/>
      <c r="B210" s="652"/>
      <c r="C210" s="817" t="s">
        <v>705</v>
      </c>
      <c r="D210" s="818" t="s">
        <v>671</v>
      </c>
      <c r="E210" s="817" t="s">
        <v>706</v>
      </c>
      <c r="F210" s="800"/>
    </row>
    <row r="211" spans="1:6" ht="18" customHeight="1">
      <c r="A211" s="797"/>
      <c r="B211" s="652"/>
      <c r="C211" s="817" t="s">
        <v>707</v>
      </c>
      <c r="D211" s="818" t="s">
        <v>671</v>
      </c>
      <c r="E211" s="817" t="s">
        <v>706</v>
      </c>
      <c r="F211" s="800"/>
    </row>
    <row r="212" spans="1:6" ht="18" customHeight="1">
      <c r="A212" s="797"/>
      <c r="B212" s="652"/>
      <c r="C212" s="817" t="s">
        <v>708</v>
      </c>
      <c r="D212" s="818" t="s">
        <v>709</v>
      </c>
      <c r="E212" s="817"/>
      <c r="F212" s="800"/>
    </row>
    <row r="213" spans="1:6" ht="18" customHeight="1">
      <c r="A213" s="797"/>
      <c r="B213" s="652"/>
      <c r="C213" s="817" t="s">
        <v>710</v>
      </c>
      <c r="D213" s="818" t="s">
        <v>709</v>
      </c>
      <c r="E213" s="817" t="s">
        <v>700</v>
      </c>
      <c r="F213" s="800"/>
    </row>
    <row r="214" spans="1:6" ht="18" customHeight="1">
      <c r="A214" s="797"/>
      <c r="B214" s="652"/>
      <c r="C214" s="817" t="s">
        <v>711</v>
      </c>
      <c r="D214" s="818" t="s">
        <v>647</v>
      </c>
      <c r="E214" s="817" t="s">
        <v>712</v>
      </c>
      <c r="F214" s="800"/>
    </row>
    <row r="215" spans="1:6" ht="18" customHeight="1">
      <c r="A215" s="797"/>
      <c r="B215" s="652"/>
      <c r="C215" s="817" t="s">
        <v>713</v>
      </c>
      <c r="D215" s="818" t="s">
        <v>647</v>
      </c>
      <c r="E215" s="817" t="s">
        <v>714</v>
      </c>
      <c r="F215" s="800"/>
    </row>
    <row r="216" spans="1:6" ht="18" customHeight="1">
      <c r="A216" s="797"/>
      <c r="B216" s="652"/>
      <c r="C216" s="817" t="s">
        <v>715</v>
      </c>
      <c r="D216" s="818" t="s">
        <v>716</v>
      </c>
      <c r="E216" s="817" t="s">
        <v>685</v>
      </c>
      <c r="F216" s="800"/>
    </row>
    <row r="217" spans="1:6" ht="18" customHeight="1">
      <c r="A217" s="797"/>
      <c r="B217" s="652"/>
      <c r="C217" s="817" t="s">
        <v>717</v>
      </c>
      <c r="D217" s="818" t="s">
        <v>716</v>
      </c>
      <c r="E217" s="817" t="s">
        <v>685</v>
      </c>
      <c r="F217" s="800"/>
    </row>
    <row r="218" spans="1:6" ht="18" customHeight="1">
      <c r="A218" s="797"/>
      <c r="B218" s="652"/>
      <c r="C218" s="817" t="s">
        <v>718</v>
      </c>
      <c r="D218" s="818" t="s">
        <v>673</v>
      </c>
      <c r="E218" s="817" t="s">
        <v>712</v>
      </c>
      <c r="F218" s="800"/>
    </row>
    <row r="219" spans="1:6" ht="18" customHeight="1">
      <c r="A219" s="797"/>
      <c r="B219" s="652"/>
      <c r="C219" s="817" t="s">
        <v>719</v>
      </c>
      <c r="D219" s="818" t="s">
        <v>673</v>
      </c>
      <c r="E219" s="817" t="s">
        <v>703</v>
      </c>
      <c r="F219" s="800"/>
    </row>
    <row r="220" spans="1:6" ht="18" customHeight="1">
      <c r="A220" s="797"/>
      <c r="B220" s="652"/>
      <c r="C220" s="817" t="s">
        <v>702</v>
      </c>
      <c r="D220" s="818" t="s">
        <v>673</v>
      </c>
      <c r="E220" s="817" t="s">
        <v>703</v>
      </c>
      <c r="F220" s="800"/>
    </row>
    <row r="221" spans="1:6" ht="18" customHeight="1">
      <c r="A221" s="797"/>
      <c r="B221" s="652"/>
      <c r="C221" s="817" t="s">
        <v>720</v>
      </c>
      <c r="D221" s="818" t="s">
        <v>673</v>
      </c>
      <c r="E221" s="817" t="s">
        <v>714</v>
      </c>
      <c r="F221" s="800"/>
    </row>
    <row r="222" spans="1:6" ht="18" customHeight="1">
      <c r="A222" s="797"/>
      <c r="B222" s="652"/>
      <c r="C222" s="817" t="s">
        <v>721</v>
      </c>
      <c r="D222" s="818" t="s">
        <v>563</v>
      </c>
      <c r="E222" s="817" t="s">
        <v>722</v>
      </c>
      <c r="F222" s="800"/>
    </row>
    <row r="223" spans="1:6" ht="18" customHeight="1">
      <c r="A223" s="797"/>
      <c r="B223" s="652"/>
      <c r="C223" s="817" t="s">
        <v>702</v>
      </c>
      <c r="D223" s="818" t="s">
        <v>563</v>
      </c>
      <c r="E223" s="817" t="s">
        <v>703</v>
      </c>
      <c r="F223" s="800"/>
    </row>
    <row r="224" spans="1:6" ht="18" customHeight="1">
      <c r="A224" s="797"/>
      <c r="B224" s="652"/>
      <c r="C224" s="817" t="s">
        <v>723</v>
      </c>
      <c r="D224" s="818" t="s">
        <v>563</v>
      </c>
      <c r="E224" s="817" t="s">
        <v>714</v>
      </c>
      <c r="F224" s="800"/>
    </row>
    <row r="225" spans="1:6" ht="18" customHeight="1">
      <c r="A225" s="797"/>
      <c r="B225" s="652"/>
      <c r="C225" s="817" t="s">
        <v>721</v>
      </c>
      <c r="D225" s="818" t="s">
        <v>633</v>
      </c>
      <c r="E225" s="817" t="s">
        <v>724</v>
      </c>
      <c r="F225" s="800"/>
    </row>
    <row r="226" spans="1:6" ht="18" customHeight="1">
      <c r="A226" s="797"/>
      <c r="B226" s="652"/>
      <c r="C226" s="817" t="s">
        <v>725</v>
      </c>
      <c r="D226" s="818" t="s">
        <v>633</v>
      </c>
      <c r="E226" s="817" t="s">
        <v>714</v>
      </c>
      <c r="F226" s="800"/>
    </row>
    <row r="227" spans="1:6" ht="18" customHeight="1">
      <c r="A227" s="797"/>
      <c r="B227" s="652"/>
      <c r="C227" s="817" t="s">
        <v>719</v>
      </c>
      <c r="D227" s="818" t="s">
        <v>633</v>
      </c>
      <c r="E227" s="817" t="s">
        <v>703</v>
      </c>
      <c r="F227" s="800"/>
    </row>
    <row r="228" spans="1:6" ht="18" customHeight="1">
      <c r="A228" s="797"/>
      <c r="B228" s="652"/>
      <c r="C228" s="817" t="s">
        <v>711</v>
      </c>
      <c r="D228" s="818" t="s">
        <v>625</v>
      </c>
      <c r="E228" s="817" t="s">
        <v>726</v>
      </c>
      <c r="F228" s="800"/>
    </row>
    <row r="229" spans="1:6" ht="18" customHeight="1">
      <c r="A229" s="797"/>
      <c r="B229" s="652"/>
      <c r="C229" s="817" t="s">
        <v>702</v>
      </c>
      <c r="D229" s="818" t="s">
        <v>625</v>
      </c>
      <c r="E229" s="817" t="s">
        <v>703</v>
      </c>
      <c r="F229" s="800"/>
    </row>
    <row r="230" spans="1:6" ht="18" customHeight="1">
      <c r="A230" s="797"/>
      <c r="B230" s="652"/>
      <c r="C230" s="817" t="s">
        <v>727</v>
      </c>
      <c r="D230" s="818" t="s">
        <v>628</v>
      </c>
      <c r="E230" s="817" t="s">
        <v>712</v>
      </c>
      <c r="F230" s="800"/>
    </row>
    <row r="231" spans="1:6" ht="18" customHeight="1">
      <c r="A231" s="797"/>
      <c r="B231" s="652"/>
      <c r="C231" s="817" t="s">
        <v>721</v>
      </c>
      <c r="D231" s="818" t="s">
        <v>628</v>
      </c>
      <c r="E231" s="817" t="s">
        <v>728</v>
      </c>
      <c r="F231" s="800"/>
    </row>
    <row r="232" spans="1:6" ht="18" customHeight="1">
      <c r="A232" s="797"/>
      <c r="B232" s="652"/>
      <c r="C232" s="817" t="s">
        <v>729</v>
      </c>
      <c r="D232" s="818" t="s">
        <v>628</v>
      </c>
      <c r="E232" s="817" t="s">
        <v>730</v>
      </c>
      <c r="F232" s="800"/>
    </row>
    <row r="233" spans="1:6" ht="18" customHeight="1">
      <c r="A233" s="797"/>
      <c r="B233" s="652"/>
      <c r="C233" s="817" t="s">
        <v>710</v>
      </c>
      <c r="D233" s="818" t="s">
        <v>628</v>
      </c>
      <c r="E233" s="817" t="s">
        <v>731</v>
      </c>
      <c r="F233" s="800"/>
    </row>
    <row r="234" spans="1:6" ht="18" customHeight="1">
      <c r="A234" s="797"/>
      <c r="B234" s="652"/>
      <c r="C234" s="817" t="s">
        <v>702</v>
      </c>
      <c r="D234" s="818" t="s">
        <v>628</v>
      </c>
      <c r="E234" s="817" t="s">
        <v>703</v>
      </c>
      <c r="F234" s="800"/>
    </row>
    <row r="235" spans="1:6" ht="18" customHeight="1">
      <c r="A235" s="797"/>
      <c r="B235" s="652"/>
      <c r="C235" s="817" t="s">
        <v>895</v>
      </c>
      <c r="D235" s="818" t="s">
        <v>628</v>
      </c>
      <c r="E235" s="817" t="s">
        <v>732</v>
      </c>
      <c r="F235" s="800"/>
    </row>
    <row r="236" spans="1:6" ht="18" customHeight="1">
      <c r="A236" s="797"/>
      <c r="B236" s="652"/>
      <c r="C236" s="817" t="s">
        <v>733</v>
      </c>
      <c r="D236" s="818" t="s">
        <v>628</v>
      </c>
      <c r="E236" s="817" t="s">
        <v>732</v>
      </c>
      <c r="F236" s="800"/>
    </row>
    <row r="237" spans="1:6" ht="18" customHeight="1">
      <c r="A237" s="797"/>
      <c r="B237" s="652"/>
      <c r="C237" s="817" t="s">
        <v>734</v>
      </c>
      <c r="D237" s="818" t="s">
        <v>650</v>
      </c>
      <c r="E237" s="817" t="s">
        <v>735</v>
      </c>
      <c r="F237" s="800"/>
    </row>
    <row r="238" spans="1:6" ht="18" customHeight="1">
      <c r="A238" s="797"/>
      <c r="B238" s="652"/>
      <c r="C238" s="817" t="s">
        <v>702</v>
      </c>
      <c r="D238" s="818" t="s">
        <v>650</v>
      </c>
      <c r="E238" s="817" t="s">
        <v>703</v>
      </c>
      <c r="F238" s="800"/>
    </row>
    <row r="239" spans="1:6" ht="18" customHeight="1">
      <c r="A239" s="797"/>
      <c r="B239" s="652"/>
      <c r="C239" s="817" t="s">
        <v>736</v>
      </c>
      <c r="D239" s="818" t="s">
        <v>676</v>
      </c>
      <c r="E239" s="817" t="s">
        <v>732</v>
      </c>
      <c r="F239" s="800"/>
    </row>
    <row r="240" spans="1:6" ht="18" customHeight="1">
      <c r="A240" s="797"/>
      <c r="B240" s="652"/>
      <c r="C240" s="819" t="s">
        <v>737</v>
      </c>
      <c r="D240" s="820" t="s">
        <v>676</v>
      </c>
      <c r="E240" s="819" t="s">
        <v>732</v>
      </c>
      <c r="F240" s="800"/>
    </row>
    <row r="241" spans="1:6">
      <c r="A241" s="800"/>
      <c r="B241" s="652"/>
      <c r="C241" s="832"/>
      <c r="D241" s="833"/>
      <c r="E241" s="832"/>
      <c r="F241" s="800"/>
    </row>
  </sheetData>
  <phoneticPr fontId="5"/>
  <pageMargins left="0.59055118110236215" right="0.59055118110236215" top="0.39370078740157483" bottom="0.27559055118110237" header="0" footer="0"/>
  <pageSetup paperSize="9" scale="86" orientation="portrait" r:id="rId1"/>
  <rowBreaks count="4" manualBreakCount="4">
    <brk id="56" max="4" man="1"/>
    <brk id="112" max="4" man="1"/>
    <brk id="145" max="4" man="1"/>
    <brk id="190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view="pageBreakPreview" zoomScaleSheetLayoutView="100" workbookViewId="0">
      <selection activeCell="W22" sqref="W22"/>
    </sheetView>
  </sheetViews>
  <sheetFormatPr defaultColWidth="10" defaultRowHeight="12"/>
  <cols>
    <col min="1" max="1" width="9.125" style="404" customWidth="1"/>
    <col min="2" max="25" width="7" style="404" customWidth="1"/>
    <col min="26" max="26" width="7.375" style="404" customWidth="1"/>
    <col min="27" max="27" width="7.75" style="404" customWidth="1"/>
    <col min="28" max="28" width="20.75" style="404" bestFit="1" customWidth="1"/>
    <col min="29" max="16384" width="10" style="404"/>
  </cols>
  <sheetData>
    <row r="1" spans="1:28" ht="17.25">
      <c r="A1" s="1003" t="s">
        <v>834</v>
      </c>
      <c r="B1" s="1003"/>
      <c r="C1" s="1003"/>
      <c r="D1" s="1003"/>
      <c r="E1" s="1003"/>
      <c r="F1" s="1003"/>
      <c r="G1" s="1003"/>
      <c r="H1" s="1003"/>
      <c r="I1" s="1003"/>
      <c r="J1" s="1003"/>
      <c r="K1" s="1003"/>
      <c r="L1" s="1003"/>
      <c r="M1" s="1003"/>
      <c r="N1" s="1003"/>
      <c r="O1" s="1003"/>
      <c r="P1" s="1003"/>
      <c r="Q1" s="1003"/>
      <c r="R1" s="1003"/>
      <c r="S1" s="1003"/>
      <c r="T1" s="1003"/>
      <c r="U1" s="1003"/>
      <c r="V1" s="1003"/>
      <c r="W1" s="1003"/>
      <c r="X1" s="1003"/>
      <c r="Y1" s="1003"/>
      <c r="Z1" s="1003"/>
      <c r="AA1" s="1003"/>
      <c r="AB1" s="1003"/>
    </row>
    <row r="2" spans="1:28" ht="21" customHeight="1"/>
    <row r="3" spans="1:28" ht="26.25" customHeight="1">
      <c r="A3" s="405"/>
      <c r="B3" s="1004" t="s">
        <v>798</v>
      </c>
      <c r="C3" s="1005"/>
      <c r="D3" s="1005"/>
      <c r="E3" s="1005"/>
      <c r="F3" s="1005"/>
      <c r="G3" s="1005"/>
      <c r="H3" s="1005"/>
      <c r="I3" s="1005"/>
      <c r="J3" s="1005"/>
      <c r="K3" s="1005"/>
      <c r="L3" s="1005"/>
      <c r="M3" s="1005"/>
      <c r="N3" s="1005"/>
      <c r="O3" s="1005"/>
      <c r="P3" s="1005"/>
      <c r="Q3" s="1005"/>
      <c r="R3" s="1005"/>
      <c r="S3" s="1005"/>
      <c r="T3" s="1005"/>
      <c r="U3" s="1006"/>
      <c r="V3" s="1007" t="s">
        <v>799</v>
      </c>
      <c r="W3" s="1008"/>
      <c r="X3" s="1008"/>
      <c r="Y3" s="1008"/>
      <c r="Z3" s="1009" t="s">
        <v>800</v>
      </c>
      <c r="AA3" s="1010"/>
      <c r="AB3" s="1013" t="s">
        <v>801</v>
      </c>
    </row>
    <row r="4" spans="1:28" ht="22.5" customHeight="1">
      <c r="A4" s="406"/>
      <c r="B4" s="1016" t="s">
        <v>802</v>
      </c>
      <c r="C4" s="1017"/>
      <c r="D4" s="1016" t="s">
        <v>803</v>
      </c>
      <c r="E4" s="1017"/>
      <c r="F4" s="1001" t="s">
        <v>804</v>
      </c>
      <c r="G4" s="1002"/>
      <c r="H4" s="1001" t="s">
        <v>805</v>
      </c>
      <c r="I4" s="1018"/>
      <c r="J4" s="1001" t="s">
        <v>806</v>
      </c>
      <c r="K4" s="1002"/>
      <c r="L4" s="1001" t="s">
        <v>807</v>
      </c>
      <c r="M4" s="1002"/>
      <c r="N4" s="1001" t="s">
        <v>808</v>
      </c>
      <c r="O4" s="1002"/>
      <c r="P4" s="1020" t="s">
        <v>809</v>
      </c>
      <c r="Q4" s="1021"/>
      <c r="R4" s="1020" t="s">
        <v>810</v>
      </c>
      <c r="S4" s="1021"/>
      <c r="T4" s="1020" t="s">
        <v>811</v>
      </c>
      <c r="U4" s="1021"/>
      <c r="V4" s="1001" t="s">
        <v>812</v>
      </c>
      <c r="W4" s="1002"/>
      <c r="X4" s="1001" t="s">
        <v>813</v>
      </c>
      <c r="Y4" s="1019"/>
      <c r="Z4" s="1011"/>
      <c r="AA4" s="1012"/>
      <c r="AB4" s="1014"/>
    </row>
    <row r="5" spans="1:28" ht="39.75" customHeight="1">
      <c r="A5" s="407"/>
      <c r="B5" s="867" t="s">
        <v>814</v>
      </c>
      <c r="C5" s="868" t="s">
        <v>815</v>
      </c>
      <c r="D5" s="867" t="s">
        <v>816</v>
      </c>
      <c r="E5" s="868" t="s">
        <v>815</v>
      </c>
      <c r="F5" s="867" t="s">
        <v>816</v>
      </c>
      <c r="G5" s="868" t="s">
        <v>817</v>
      </c>
      <c r="H5" s="867" t="s">
        <v>818</v>
      </c>
      <c r="I5" s="868" t="s">
        <v>817</v>
      </c>
      <c r="J5" s="867" t="s">
        <v>818</v>
      </c>
      <c r="K5" s="868" t="s">
        <v>817</v>
      </c>
      <c r="L5" s="867" t="s">
        <v>818</v>
      </c>
      <c r="M5" s="868" t="s">
        <v>819</v>
      </c>
      <c r="N5" s="867" t="s">
        <v>818</v>
      </c>
      <c r="O5" s="868" t="s">
        <v>817</v>
      </c>
      <c r="P5" s="867" t="s">
        <v>818</v>
      </c>
      <c r="Q5" s="868" t="s">
        <v>817</v>
      </c>
      <c r="R5" s="867" t="s">
        <v>818</v>
      </c>
      <c r="S5" s="868" t="s">
        <v>817</v>
      </c>
      <c r="T5" s="867" t="s">
        <v>818</v>
      </c>
      <c r="U5" s="868" t="s">
        <v>817</v>
      </c>
      <c r="V5" s="867" t="s">
        <v>816</v>
      </c>
      <c r="W5" s="868" t="s">
        <v>817</v>
      </c>
      <c r="X5" s="867" t="s">
        <v>816</v>
      </c>
      <c r="Y5" s="869" t="s">
        <v>817</v>
      </c>
      <c r="Z5" s="867" t="s">
        <v>818</v>
      </c>
      <c r="AA5" s="868" t="s">
        <v>817</v>
      </c>
      <c r="AB5" s="1015"/>
    </row>
    <row r="6" spans="1:28" ht="24" hidden="1" customHeight="1">
      <c r="A6" s="408" t="s">
        <v>820</v>
      </c>
      <c r="B6" s="848">
        <v>111</v>
      </c>
      <c r="C6" s="849">
        <v>48740</v>
      </c>
      <c r="D6" s="848">
        <v>512</v>
      </c>
      <c r="E6" s="849">
        <v>22796</v>
      </c>
      <c r="F6" s="848">
        <v>207</v>
      </c>
      <c r="G6" s="849">
        <v>10313</v>
      </c>
      <c r="H6" s="848">
        <v>308</v>
      </c>
      <c r="I6" s="849">
        <v>15339</v>
      </c>
      <c r="J6" s="850" t="s">
        <v>821</v>
      </c>
      <c r="K6" s="851" t="s">
        <v>821</v>
      </c>
      <c r="L6" s="850" t="s">
        <v>821</v>
      </c>
      <c r="M6" s="851" t="s">
        <v>821</v>
      </c>
      <c r="N6" s="850" t="s">
        <v>821</v>
      </c>
      <c r="O6" s="851" t="s">
        <v>821</v>
      </c>
      <c r="P6" s="850" t="s">
        <v>821</v>
      </c>
      <c r="Q6" s="851" t="s">
        <v>821</v>
      </c>
      <c r="R6" s="850" t="s">
        <v>821</v>
      </c>
      <c r="S6" s="851" t="s">
        <v>821</v>
      </c>
      <c r="T6" s="850" t="s">
        <v>821</v>
      </c>
      <c r="U6" s="851" t="s">
        <v>821</v>
      </c>
      <c r="V6" s="848">
        <v>119</v>
      </c>
      <c r="W6" s="849">
        <v>1447</v>
      </c>
      <c r="X6" s="848">
        <v>155</v>
      </c>
      <c r="Y6" s="852">
        <v>2589</v>
      </c>
      <c r="Z6" s="848">
        <f>SUM(B6,D6,F6,H6,J6,V6,X6)</f>
        <v>1412</v>
      </c>
      <c r="AA6" s="849">
        <f>SUM(C6,E6,G6,I6,K6,W6,Y6)</f>
        <v>101224</v>
      </c>
      <c r="AB6" s="409" t="s">
        <v>822</v>
      </c>
    </row>
    <row r="7" spans="1:28" ht="24" hidden="1" customHeight="1">
      <c r="A7" s="410">
        <v>5</v>
      </c>
      <c r="B7" s="853" t="s">
        <v>821</v>
      </c>
      <c r="C7" s="854" t="s">
        <v>821</v>
      </c>
      <c r="D7" s="853" t="s">
        <v>821</v>
      </c>
      <c r="E7" s="854" t="s">
        <v>821</v>
      </c>
      <c r="F7" s="853" t="s">
        <v>821</v>
      </c>
      <c r="G7" s="854" t="s">
        <v>821</v>
      </c>
      <c r="H7" s="853" t="s">
        <v>821</v>
      </c>
      <c r="I7" s="854" t="s">
        <v>821</v>
      </c>
      <c r="J7" s="853" t="s">
        <v>821</v>
      </c>
      <c r="K7" s="854" t="s">
        <v>821</v>
      </c>
      <c r="L7" s="853" t="s">
        <v>821</v>
      </c>
      <c r="M7" s="854" t="s">
        <v>821</v>
      </c>
      <c r="N7" s="853" t="s">
        <v>821</v>
      </c>
      <c r="O7" s="854" t="s">
        <v>821</v>
      </c>
      <c r="P7" s="853" t="s">
        <v>821</v>
      </c>
      <c r="Q7" s="854" t="s">
        <v>821</v>
      </c>
      <c r="R7" s="853" t="s">
        <v>821</v>
      </c>
      <c r="S7" s="854" t="s">
        <v>821</v>
      </c>
      <c r="T7" s="853" t="s">
        <v>821</v>
      </c>
      <c r="U7" s="854" t="s">
        <v>821</v>
      </c>
      <c r="V7" s="853" t="s">
        <v>821</v>
      </c>
      <c r="W7" s="854" t="s">
        <v>821</v>
      </c>
      <c r="X7" s="853" t="s">
        <v>821</v>
      </c>
      <c r="Y7" s="855" t="s">
        <v>821</v>
      </c>
      <c r="Z7" s="853" t="s">
        <v>821</v>
      </c>
      <c r="AA7" s="854" t="s">
        <v>821</v>
      </c>
      <c r="AB7" s="411"/>
    </row>
    <row r="8" spans="1:28" ht="24" hidden="1" customHeight="1">
      <c r="A8" s="410">
        <v>6</v>
      </c>
      <c r="B8" s="856">
        <v>209</v>
      </c>
      <c r="C8" s="857">
        <v>92735</v>
      </c>
      <c r="D8" s="856">
        <v>455</v>
      </c>
      <c r="E8" s="857">
        <v>22641</v>
      </c>
      <c r="F8" s="856">
        <v>342</v>
      </c>
      <c r="G8" s="857">
        <v>13645</v>
      </c>
      <c r="H8" s="856">
        <v>311</v>
      </c>
      <c r="I8" s="857">
        <v>15804</v>
      </c>
      <c r="J8" s="853" t="s">
        <v>821</v>
      </c>
      <c r="K8" s="854" t="s">
        <v>821</v>
      </c>
      <c r="L8" s="853" t="s">
        <v>821</v>
      </c>
      <c r="M8" s="854" t="s">
        <v>821</v>
      </c>
      <c r="N8" s="853" t="s">
        <v>821</v>
      </c>
      <c r="O8" s="854" t="s">
        <v>821</v>
      </c>
      <c r="P8" s="853" t="s">
        <v>821</v>
      </c>
      <c r="Q8" s="854" t="s">
        <v>821</v>
      </c>
      <c r="R8" s="853" t="s">
        <v>821</v>
      </c>
      <c r="S8" s="854" t="s">
        <v>821</v>
      </c>
      <c r="T8" s="853" t="s">
        <v>821</v>
      </c>
      <c r="U8" s="854" t="s">
        <v>821</v>
      </c>
      <c r="V8" s="856">
        <v>104</v>
      </c>
      <c r="W8" s="857">
        <v>1207</v>
      </c>
      <c r="X8" s="856">
        <v>140</v>
      </c>
      <c r="Y8" s="858">
        <v>1781</v>
      </c>
      <c r="Z8" s="856">
        <f t="shared" ref="Z8:AA16" si="0">SUM(B8,D8,F8,H8,J8,V8,X8)</f>
        <v>1561</v>
      </c>
      <c r="AA8" s="857">
        <f t="shared" si="0"/>
        <v>147813</v>
      </c>
      <c r="AB8" s="411"/>
    </row>
    <row r="9" spans="1:28" ht="24" hidden="1" customHeight="1">
      <c r="A9" s="410">
        <v>7</v>
      </c>
      <c r="B9" s="856">
        <v>207</v>
      </c>
      <c r="C9" s="857">
        <v>16730</v>
      </c>
      <c r="D9" s="856">
        <v>341</v>
      </c>
      <c r="E9" s="857">
        <v>18785</v>
      </c>
      <c r="F9" s="856">
        <v>399</v>
      </c>
      <c r="G9" s="857">
        <v>16496</v>
      </c>
      <c r="H9" s="856">
        <v>310</v>
      </c>
      <c r="I9" s="857">
        <v>22987</v>
      </c>
      <c r="J9" s="853" t="s">
        <v>821</v>
      </c>
      <c r="K9" s="854" t="s">
        <v>821</v>
      </c>
      <c r="L9" s="853" t="s">
        <v>823</v>
      </c>
      <c r="M9" s="854" t="s">
        <v>823</v>
      </c>
      <c r="N9" s="853" t="s">
        <v>823</v>
      </c>
      <c r="O9" s="854" t="s">
        <v>821</v>
      </c>
      <c r="P9" s="853" t="s">
        <v>823</v>
      </c>
      <c r="Q9" s="854" t="s">
        <v>823</v>
      </c>
      <c r="R9" s="853" t="s">
        <v>823</v>
      </c>
      <c r="S9" s="854" t="s">
        <v>821</v>
      </c>
      <c r="T9" s="853" t="s">
        <v>821</v>
      </c>
      <c r="U9" s="854" t="s">
        <v>821</v>
      </c>
      <c r="V9" s="856">
        <v>62</v>
      </c>
      <c r="W9" s="857">
        <v>1137</v>
      </c>
      <c r="X9" s="856">
        <v>194</v>
      </c>
      <c r="Y9" s="858">
        <v>2637</v>
      </c>
      <c r="Z9" s="856">
        <f t="shared" si="0"/>
        <v>1513</v>
      </c>
      <c r="AA9" s="857">
        <f t="shared" si="0"/>
        <v>78772</v>
      </c>
      <c r="AB9" s="411"/>
    </row>
    <row r="10" spans="1:28" ht="24" hidden="1" customHeight="1">
      <c r="A10" s="410">
        <v>8</v>
      </c>
      <c r="B10" s="856">
        <v>221</v>
      </c>
      <c r="C10" s="857">
        <v>34887</v>
      </c>
      <c r="D10" s="856">
        <v>317</v>
      </c>
      <c r="E10" s="857">
        <v>16675</v>
      </c>
      <c r="F10" s="856">
        <v>306</v>
      </c>
      <c r="G10" s="857">
        <v>16139</v>
      </c>
      <c r="H10" s="856">
        <v>299</v>
      </c>
      <c r="I10" s="857">
        <v>12862</v>
      </c>
      <c r="J10" s="853" t="s">
        <v>821</v>
      </c>
      <c r="K10" s="854" t="s">
        <v>821</v>
      </c>
      <c r="L10" s="853" t="s">
        <v>823</v>
      </c>
      <c r="M10" s="854" t="s">
        <v>823</v>
      </c>
      <c r="N10" s="853" t="s">
        <v>821</v>
      </c>
      <c r="O10" s="854" t="s">
        <v>823</v>
      </c>
      <c r="P10" s="853" t="s">
        <v>821</v>
      </c>
      <c r="Q10" s="854" t="s">
        <v>821</v>
      </c>
      <c r="R10" s="853" t="s">
        <v>821</v>
      </c>
      <c r="S10" s="854" t="s">
        <v>821</v>
      </c>
      <c r="T10" s="853" t="s">
        <v>821</v>
      </c>
      <c r="U10" s="854" t="s">
        <v>821</v>
      </c>
      <c r="V10" s="856">
        <v>68</v>
      </c>
      <c r="W10" s="857">
        <v>1430</v>
      </c>
      <c r="X10" s="856">
        <v>195</v>
      </c>
      <c r="Y10" s="858">
        <v>2685</v>
      </c>
      <c r="Z10" s="856">
        <f t="shared" si="0"/>
        <v>1406</v>
      </c>
      <c r="AA10" s="857">
        <f t="shared" si="0"/>
        <v>84678</v>
      </c>
      <c r="AB10" s="411"/>
    </row>
    <row r="11" spans="1:28" ht="24" hidden="1" customHeight="1">
      <c r="A11" s="410" t="s">
        <v>824</v>
      </c>
      <c r="B11" s="856">
        <v>361</v>
      </c>
      <c r="C11" s="857">
        <v>32478</v>
      </c>
      <c r="D11" s="856">
        <v>367</v>
      </c>
      <c r="E11" s="857">
        <v>25402</v>
      </c>
      <c r="F11" s="856">
        <v>360</v>
      </c>
      <c r="G11" s="857">
        <v>22411</v>
      </c>
      <c r="H11" s="856">
        <v>295</v>
      </c>
      <c r="I11" s="857">
        <v>12421</v>
      </c>
      <c r="J11" s="853" t="s">
        <v>821</v>
      </c>
      <c r="K11" s="854" t="s">
        <v>823</v>
      </c>
      <c r="L11" s="853" t="s">
        <v>821</v>
      </c>
      <c r="M11" s="854" t="s">
        <v>821</v>
      </c>
      <c r="N11" s="853" t="s">
        <v>821</v>
      </c>
      <c r="O11" s="854" t="s">
        <v>821</v>
      </c>
      <c r="P11" s="853" t="s">
        <v>821</v>
      </c>
      <c r="Q11" s="854" t="s">
        <v>823</v>
      </c>
      <c r="R11" s="853" t="s">
        <v>823</v>
      </c>
      <c r="S11" s="854" t="s">
        <v>823</v>
      </c>
      <c r="T11" s="853" t="s">
        <v>821</v>
      </c>
      <c r="U11" s="854" t="s">
        <v>821</v>
      </c>
      <c r="V11" s="856">
        <v>105</v>
      </c>
      <c r="W11" s="857">
        <v>2137</v>
      </c>
      <c r="X11" s="856">
        <v>232</v>
      </c>
      <c r="Y11" s="858">
        <v>3398</v>
      </c>
      <c r="Z11" s="856">
        <f t="shared" si="0"/>
        <v>1720</v>
      </c>
      <c r="AA11" s="857">
        <f t="shared" si="0"/>
        <v>98247</v>
      </c>
      <c r="AB11" s="411" t="s">
        <v>825</v>
      </c>
    </row>
    <row r="12" spans="1:28" ht="24" hidden="1" customHeight="1">
      <c r="A12" s="412" t="s">
        <v>826</v>
      </c>
      <c r="B12" s="859">
        <v>484</v>
      </c>
      <c r="C12" s="860">
        <v>35946</v>
      </c>
      <c r="D12" s="860">
        <v>388</v>
      </c>
      <c r="E12" s="860">
        <v>26799</v>
      </c>
      <c r="F12" s="860">
        <v>296</v>
      </c>
      <c r="G12" s="860">
        <v>15572</v>
      </c>
      <c r="H12" s="860">
        <v>297</v>
      </c>
      <c r="I12" s="860">
        <v>9842</v>
      </c>
      <c r="J12" s="861" t="s">
        <v>821</v>
      </c>
      <c r="K12" s="861" t="s">
        <v>821</v>
      </c>
      <c r="L12" s="861" t="s">
        <v>823</v>
      </c>
      <c r="M12" s="861" t="s">
        <v>823</v>
      </c>
      <c r="N12" s="861" t="s">
        <v>821</v>
      </c>
      <c r="O12" s="861" t="s">
        <v>823</v>
      </c>
      <c r="P12" s="861" t="s">
        <v>823</v>
      </c>
      <c r="Q12" s="861" t="s">
        <v>821</v>
      </c>
      <c r="R12" s="861" t="s">
        <v>821</v>
      </c>
      <c r="S12" s="861" t="s">
        <v>821</v>
      </c>
      <c r="T12" s="861" t="s">
        <v>821</v>
      </c>
      <c r="U12" s="861" t="s">
        <v>821</v>
      </c>
      <c r="V12" s="860">
        <v>336</v>
      </c>
      <c r="W12" s="860">
        <v>4854</v>
      </c>
      <c r="X12" s="860">
        <v>270</v>
      </c>
      <c r="Y12" s="860">
        <v>4029</v>
      </c>
      <c r="Z12" s="859">
        <f t="shared" si="0"/>
        <v>2071</v>
      </c>
      <c r="AA12" s="862">
        <f t="shared" si="0"/>
        <v>97042</v>
      </c>
      <c r="AB12" s="413"/>
    </row>
    <row r="13" spans="1:28" ht="24" hidden="1" customHeight="1">
      <c r="A13" s="414" t="s">
        <v>827</v>
      </c>
      <c r="B13" s="863">
        <v>441</v>
      </c>
      <c r="C13" s="864">
        <v>38408</v>
      </c>
      <c r="D13" s="864">
        <v>361</v>
      </c>
      <c r="E13" s="864">
        <v>25828</v>
      </c>
      <c r="F13" s="864">
        <v>379</v>
      </c>
      <c r="G13" s="864">
        <v>20891</v>
      </c>
      <c r="H13" s="864">
        <v>254</v>
      </c>
      <c r="I13" s="864">
        <v>10748</v>
      </c>
      <c r="J13" s="865" t="s">
        <v>821</v>
      </c>
      <c r="K13" s="865" t="s">
        <v>821</v>
      </c>
      <c r="L13" s="865" t="s">
        <v>823</v>
      </c>
      <c r="M13" s="865" t="s">
        <v>821</v>
      </c>
      <c r="N13" s="865" t="s">
        <v>821</v>
      </c>
      <c r="O13" s="865" t="s">
        <v>821</v>
      </c>
      <c r="P13" s="865" t="s">
        <v>823</v>
      </c>
      <c r="Q13" s="865" t="s">
        <v>823</v>
      </c>
      <c r="R13" s="865" t="s">
        <v>823</v>
      </c>
      <c r="S13" s="865" t="s">
        <v>821</v>
      </c>
      <c r="T13" s="865" t="s">
        <v>823</v>
      </c>
      <c r="U13" s="865" t="s">
        <v>823</v>
      </c>
      <c r="V13" s="864">
        <v>589</v>
      </c>
      <c r="W13" s="864">
        <v>8870</v>
      </c>
      <c r="X13" s="864">
        <v>268</v>
      </c>
      <c r="Y13" s="864">
        <v>4087</v>
      </c>
      <c r="Z13" s="863">
        <f t="shared" si="0"/>
        <v>2292</v>
      </c>
      <c r="AA13" s="866">
        <f t="shared" si="0"/>
        <v>108832</v>
      </c>
      <c r="AB13" s="415" t="s">
        <v>828</v>
      </c>
    </row>
    <row r="14" spans="1:28" ht="24" hidden="1" customHeight="1">
      <c r="A14" s="416" t="s">
        <v>829</v>
      </c>
      <c r="B14" s="863">
        <v>392</v>
      </c>
      <c r="C14" s="864">
        <v>64471</v>
      </c>
      <c r="D14" s="864">
        <v>409</v>
      </c>
      <c r="E14" s="864">
        <v>42544</v>
      </c>
      <c r="F14" s="864">
        <v>423</v>
      </c>
      <c r="G14" s="864">
        <v>45203</v>
      </c>
      <c r="H14" s="864">
        <v>302</v>
      </c>
      <c r="I14" s="864">
        <v>13485</v>
      </c>
      <c r="J14" s="864">
        <v>288</v>
      </c>
      <c r="K14" s="864">
        <v>5363</v>
      </c>
      <c r="L14" s="864">
        <v>288</v>
      </c>
      <c r="M14" s="864">
        <v>5363</v>
      </c>
      <c r="N14" s="864">
        <v>288</v>
      </c>
      <c r="O14" s="864">
        <v>5363</v>
      </c>
      <c r="P14" s="864">
        <v>288</v>
      </c>
      <c r="Q14" s="864">
        <v>5363</v>
      </c>
      <c r="R14" s="864">
        <v>288</v>
      </c>
      <c r="S14" s="864">
        <v>5363</v>
      </c>
      <c r="T14" s="864">
        <v>288</v>
      </c>
      <c r="U14" s="864">
        <v>5363</v>
      </c>
      <c r="V14" s="864">
        <v>670</v>
      </c>
      <c r="W14" s="864">
        <v>10319</v>
      </c>
      <c r="X14" s="864">
        <v>390</v>
      </c>
      <c r="Y14" s="864">
        <v>5681</v>
      </c>
      <c r="Z14" s="863">
        <f t="shared" si="0"/>
        <v>2874</v>
      </c>
      <c r="AA14" s="866">
        <f t="shared" si="0"/>
        <v>187066</v>
      </c>
      <c r="AB14" s="415" t="s">
        <v>830</v>
      </c>
    </row>
    <row r="15" spans="1:28" ht="24" hidden="1" customHeight="1">
      <c r="A15" s="414">
        <v>13</v>
      </c>
      <c r="B15" s="863">
        <v>374</v>
      </c>
      <c r="C15" s="864">
        <v>39878</v>
      </c>
      <c r="D15" s="864">
        <v>344</v>
      </c>
      <c r="E15" s="864">
        <v>38720</v>
      </c>
      <c r="F15" s="864">
        <v>361</v>
      </c>
      <c r="G15" s="864">
        <v>30383</v>
      </c>
      <c r="H15" s="864">
        <v>302</v>
      </c>
      <c r="I15" s="864">
        <v>11256</v>
      </c>
      <c r="J15" s="864">
        <v>193</v>
      </c>
      <c r="K15" s="864">
        <v>3054</v>
      </c>
      <c r="L15" s="864">
        <v>193</v>
      </c>
      <c r="M15" s="864">
        <v>3054</v>
      </c>
      <c r="N15" s="864">
        <v>193</v>
      </c>
      <c r="O15" s="864">
        <v>3054</v>
      </c>
      <c r="P15" s="864">
        <v>193</v>
      </c>
      <c r="Q15" s="864">
        <v>3054</v>
      </c>
      <c r="R15" s="864">
        <v>193</v>
      </c>
      <c r="S15" s="864">
        <v>3054</v>
      </c>
      <c r="T15" s="864">
        <v>193</v>
      </c>
      <c r="U15" s="864">
        <v>3054</v>
      </c>
      <c r="V15" s="864">
        <v>823</v>
      </c>
      <c r="W15" s="864">
        <v>12574</v>
      </c>
      <c r="X15" s="864">
        <v>442</v>
      </c>
      <c r="Y15" s="864">
        <v>6345</v>
      </c>
      <c r="Z15" s="863">
        <f t="shared" si="0"/>
        <v>2839</v>
      </c>
      <c r="AA15" s="866">
        <f t="shared" si="0"/>
        <v>142210</v>
      </c>
      <c r="AB15" s="415"/>
    </row>
    <row r="16" spans="1:28" ht="24" hidden="1" customHeight="1">
      <c r="A16" s="414">
        <v>14</v>
      </c>
      <c r="B16" s="863">
        <v>393</v>
      </c>
      <c r="C16" s="864">
        <v>30910</v>
      </c>
      <c r="D16" s="864">
        <v>320</v>
      </c>
      <c r="E16" s="864">
        <v>36785</v>
      </c>
      <c r="F16" s="864">
        <v>710</v>
      </c>
      <c r="G16" s="864">
        <v>33765</v>
      </c>
      <c r="H16" s="864">
        <v>301</v>
      </c>
      <c r="I16" s="864">
        <v>8551</v>
      </c>
      <c r="J16" s="864">
        <v>216</v>
      </c>
      <c r="K16" s="864">
        <v>4308</v>
      </c>
      <c r="L16" s="864">
        <v>216</v>
      </c>
      <c r="M16" s="864">
        <v>4308</v>
      </c>
      <c r="N16" s="864">
        <v>216</v>
      </c>
      <c r="O16" s="864">
        <v>4308</v>
      </c>
      <c r="P16" s="864">
        <v>216</v>
      </c>
      <c r="Q16" s="864">
        <v>4308</v>
      </c>
      <c r="R16" s="864">
        <v>216</v>
      </c>
      <c r="S16" s="864">
        <v>4308</v>
      </c>
      <c r="T16" s="864">
        <v>216</v>
      </c>
      <c r="U16" s="864">
        <v>4308</v>
      </c>
      <c r="V16" s="864">
        <v>763</v>
      </c>
      <c r="W16" s="864">
        <v>12006</v>
      </c>
      <c r="X16" s="864">
        <v>468</v>
      </c>
      <c r="Y16" s="864">
        <v>6748</v>
      </c>
      <c r="Z16" s="863">
        <f t="shared" si="0"/>
        <v>3171</v>
      </c>
      <c r="AA16" s="866">
        <f t="shared" si="0"/>
        <v>133073</v>
      </c>
      <c r="AB16" s="415"/>
    </row>
    <row r="17" spans="1:29" ht="24" customHeight="1">
      <c r="A17" s="416" t="s">
        <v>833</v>
      </c>
      <c r="B17" s="864">
        <v>286</v>
      </c>
      <c r="C17" s="864">
        <v>27187</v>
      </c>
      <c r="D17" s="864">
        <v>430</v>
      </c>
      <c r="E17" s="864">
        <v>28916</v>
      </c>
      <c r="F17" s="864">
        <v>14</v>
      </c>
      <c r="G17" s="864">
        <v>611</v>
      </c>
      <c r="H17" s="864">
        <v>551</v>
      </c>
      <c r="I17" s="864">
        <v>11053</v>
      </c>
      <c r="J17" s="864">
        <v>192</v>
      </c>
      <c r="K17" s="864">
        <v>2480</v>
      </c>
      <c r="L17" s="864">
        <v>91</v>
      </c>
      <c r="M17" s="864">
        <v>20675</v>
      </c>
      <c r="N17" s="864">
        <v>219</v>
      </c>
      <c r="O17" s="864">
        <v>1047</v>
      </c>
      <c r="P17" s="864">
        <v>41</v>
      </c>
      <c r="Q17" s="864">
        <v>4345</v>
      </c>
      <c r="R17" s="870" t="s">
        <v>119</v>
      </c>
      <c r="S17" s="870" t="s">
        <v>119</v>
      </c>
      <c r="T17" s="870" t="s">
        <v>119</v>
      </c>
      <c r="U17" s="870" t="s">
        <v>119</v>
      </c>
      <c r="V17" s="864">
        <v>1054</v>
      </c>
      <c r="W17" s="864">
        <v>15698</v>
      </c>
      <c r="X17" s="864">
        <v>343</v>
      </c>
      <c r="Y17" s="864">
        <v>4262</v>
      </c>
      <c r="Z17" s="863">
        <v>3221</v>
      </c>
      <c r="AA17" s="866">
        <v>116274</v>
      </c>
      <c r="AB17" s="415"/>
    </row>
    <row r="18" spans="1:29" ht="24" customHeight="1">
      <c r="A18" s="414">
        <v>26</v>
      </c>
      <c r="B18" s="864">
        <v>318</v>
      </c>
      <c r="C18" s="864">
        <v>41026</v>
      </c>
      <c r="D18" s="864">
        <v>350</v>
      </c>
      <c r="E18" s="864">
        <v>34676</v>
      </c>
      <c r="F18" s="864">
        <v>227</v>
      </c>
      <c r="G18" s="864">
        <v>17438</v>
      </c>
      <c r="H18" s="864">
        <v>646</v>
      </c>
      <c r="I18" s="864">
        <v>11253</v>
      </c>
      <c r="J18" s="864">
        <v>111</v>
      </c>
      <c r="K18" s="864">
        <v>2176</v>
      </c>
      <c r="L18" s="864">
        <v>154</v>
      </c>
      <c r="M18" s="864">
        <v>16633</v>
      </c>
      <c r="N18" s="864">
        <v>246</v>
      </c>
      <c r="O18" s="864">
        <v>3452</v>
      </c>
      <c r="P18" s="864">
        <v>80</v>
      </c>
      <c r="Q18" s="864">
        <v>11612</v>
      </c>
      <c r="R18" s="870" t="s">
        <v>119</v>
      </c>
      <c r="S18" s="870" t="s">
        <v>119</v>
      </c>
      <c r="T18" s="870" t="s">
        <v>119</v>
      </c>
      <c r="U18" s="870" t="s">
        <v>119</v>
      </c>
      <c r="V18" s="864">
        <v>903</v>
      </c>
      <c r="W18" s="864">
        <v>14245</v>
      </c>
      <c r="X18" s="864">
        <v>371</v>
      </c>
      <c r="Y18" s="864">
        <v>4873</v>
      </c>
      <c r="Z18" s="863">
        <v>3406</v>
      </c>
      <c r="AA18" s="866">
        <v>157384</v>
      </c>
      <c r="AB18" s="415"/>
    </row>
    <row r="19" spans="1:29" ht="24" customHeight="1">
      <c r="A19" s="414">
        <v>27</v>
      </c>
      <c r="B19" s="864">
        <v>308</v>
      </c>
      <c r="C19" s="864">
        <v>25509</v>
      </c>
      <c r="D19" s="864">
        <v>368</v>
      </c>
      <c r="E19" s="864">
        <v>29649</v>
      </c>
      <c r="F19" s="864">
        <v>249</v>
      </c>
      <c r="G19" s="864">
        <v>16495</v>
      </c>
      <c r="H19" s="864">
        <v>628</v>
      </c>
      <c r="I19" s="864">
        <v>11862</v>
      </c>
      <c r="J19" s="864">
        <v>104</v>
      </c>
      <c r="K19" s="864">
        <v>2029</v>
      </c>
      <c r="L19" s="864">
        <v>134</v>
      </c>
      <c r="M19" s="864">
        <v>22766</v>
      </c>
      <c r="N19" s="864">
        <v>219</v>
      </c>
      <c r="O19" s="864">
        <v>4167</v>
      </c>
      <c r="P19" s="864">
        <v>59</v>
      </c>
      <c r="Q19" s="864">
        <v>5277</v>
      </c>
      <c r="R19" s="870" t="s">
        <v>119</v>
      </c>
      <c r="S19" s="870" t="s">
        <v>119</v>
      </c>
      <c r="T19" s="870" t="s">
        <v>119</v>
      </c>
      <c r="U19" s="870" t="s">
        <v>119</v>
      </c>
      <c r="V19" s="864">
        <v>851</v>
      </c>
      <c r="W19" s="864">
        <v>14072</v>
      </c>
      <c r="X19" s="864">
        <v>317</v>
      </c>
      <c r="Y19" s="864">
        <v>3990</v>
      </c>
      <c r="Z19" s="863">
        <v>3237</v>
      </c>
      <c r="AA19" s="866">
        <v>135816</v>
      </c>
      <c r="AB19" s="415"/>
    </row>
    <row r="20" spans="1:29" ht="24" customHeight="1">
      <c r="A20" s="414">
        <v>28</v>
      </c>
      <c r="B20" s="864">
        <v>330</v>
      </c>
      <c r="C20" s="864">
        <v>29777</v>
      </c>
      <c r="D20" s="864">
        <v>407</v>
      </c>
      <c r="E20" s="864">
        <v>29246</v>
      </c>
      <c r="F20" s="864">
        <v>270</v>
      </c>
      <c r="G20" s="864">
        <v>25162</v>
      </c>
      <c r="H20" s="864">
        <v>315</v>
      </c>
      <c r="I20" s="864">
        <v>4505</v>
      </c>
      <c r="J20" s="864">
        <v>218</v>
      </c>
      <c r="K20" s="864">
        <v>3185</v>
      </c>
      <c r="L20" s="864">
        <v>106</v>
      </c>
      <c r="M20" s="864">
        <v>14402</v>
      </c>
      <c r="N20" s="864">
        <v>142</v>
      </c>
      <c r="O20" s="864">
        <v>2216</v>
      </c>
      <c r="P20" s="864">
        <v>74</v>
      </c>
      <c r="Q20" s="864">
        <v>6335</v>
      </c>
      <c r="R20" s="870" t="s">
        <v>119</v>
      </c>
      <c r="S20" s="870" t="s">
        <v>119</v>
      </c>
      <c r="T20" s="870" t="s">
        <v>119</v>
      </c>
      <c r="U20" s="870" t="s">
        <v>119</v>
      </c>
      <c r="V20" s="864">
        <v>990</v>
      </c>
      <c r="W20" s="864">
        <v>16996</v>
      </c>
      <c r="X20" s="864">
        <v>297</v>
      </c>
      <c r="Y20" s="864">
        <v>3627</v>
      </c>
      <c r="Z20" s="863">
        <v>3149</v>
      </c>
      <c r="AA20" s="866">
        <v>135451</v>
      </c>
      <c r="AB20" s="415"/>
    </row>
    <row r="21" spans="1:29" ht="24" customHeight="1">
      <c r="A21" s="414">
        <v>29</v>
      </c>
      <c r="B21" s="863">
        <v>417</v>
      </c>
      <c r="C21" s="864">
        <v>30685</v>
      </c>
      <c r="D21" s="864">
        <v>480</v>
      </c>
      <c r="E21" s="864">
        <v>31239</v>
      </c>
      <c r="F21" s="864">
        <v>351</v>
      </c>
      <c r="G21" s="864">
        <v>27366</v>
      </c>
      <c r="H21" s="864">
        <v>684</v>
      </c>
      <c r="I21" s="864">
        <v>11905</v>
      </c>
      <c r="J21" s="864">
        <v>199</v>
      </c>
      <c r="K21" s="864">
        <v>2657</v>
      </c>
      <c r="L21" s="864">
        <v>175</v>
      </c>
      <c r="M21" s="864">
        <v>19433</v>
      </c>
      <c r="N21" s="864">
        <v>146</v>
      </c>
      <c r="O21" s="864">
        <v>2493</v>
      </c>
      <c r="P21" s="864">
        <v>80</v>
      </c>
      <c r="Q21" s="864">
        <v>5357</v>
      </c>
      <c r="R21" s="870" t="s">
        <v>119</v>
      </c>
      <c r="S21" s="870" t="s">
        <v>119</v>
      </c>
      <c r="T21" s="870" t="s">
        <v>119</v>
      </c>
      <c r="U21" s="870" t="s">
        <v>119</v>
      </c>
      <c r="V21" s="864">
        <v>944</v>
      </c>
      <c r="W21" s="864">
        <v>15851</v>
      </c>
      <c r="X21" s="864">
        <v>225</v>
      </c>
      <c r="Y21" s="864">
        <v>2755</v>
      </c>
      <c r="Z21" s="863">
        <v>3701</v>
      </c>
      <c r="AA21" s="866">
        <v>149741</v>
      </c>
      <c r="AB21" s="415"/>
    </row>
    <row r="22" spans="1:29" ht="24" customHeight="1">
      <c r="A22" s="414">
        <v>30</v>
      </c>
      <c r="B22" s="863">
        <v>354</v>
      </c>
      <c r="C22" s="864">
        <v>31821</v>
      </c>
      <c r="D22" s="864">
        <v>395</v>
      </c>
      <c r="E22" s="864">
        <v>28215</v>
      </c>
      <c r="F22" s="864">
        <v>280</v>
      </c>
      <c r="G22" s="864">
        <v>30476</v>
      </c>
      <c r="H22" s="864">
        <v>639</v>
      </c>
      <c r="I22" s="864">
        <v>13718</v>
      </c>
      <c r="J22" s="864">
        <v>171</v>
      </c>
      <c r="K22" s="864">
        <v>3212</v>
      </c>
      <c r="L22" s="864">
        <v>155</v>
      </c>
      <c r="M22" s="864">
        <v>20663</v>
      </c>
      <c r="N22" s="864">
        <v>305</v>
      </c>
      <c r="O22" s="864">
        <v>3850</v>
      </c>
      <c r="P22" s="864">
        <v>64</v>
      </c>
      <c r="Q22" s="864">
        <v>3663</v>
      </c>
      <c r="R22" s="870" t="s">
        <v>119</v>
      </c>
      <c r="S22" s="870" t="s">
        <v>119</v>
      </c>
      <c r="T22" s="870" t="s">
        <v>119</v>
      </c>
      <c r="U22" s="870" t="s">
        <v>119</v>
      </c>
      <c r="V22" s="864">
        <v>850</v>
      </c>
      <c r="W22" s="864">
        <v>13348</v>
      </c>
      <c r="X22" s="864">
        <v>194</v>
      </c>
      <c r="Y22" s="864">
        <v>2964</v>
      </c>
      <c r="Z22" s="863">
        <f>SUM(B22,D22,F22,H22,J22,L22,N22,P22,R22,T22,V22,X22)</f>
        <v>3407</v>
      </c>
      <c r="AA22" s="866">
        <f>SUM(C22,E22,G22,I22,K22,M22,O22,Q22,S22,U22,W22,Y22)</f>
        <v>151930</v>
      </c>
      <c r="AB22" s="415"/>
    </row>
    <row r="23" spans="1:29" ht="24" customHeight="1">
      <c r="A23" s="414" t="s">
        <v>382</v>
      </c>
      <c r="B23" s="863">
        <v>351</v>
      </c>
      <c r="C23" s="864">
        <v>57269</v>
      </c>
      <c r="D23" s="864">
        <v>311</v>
      </c>
      <c r="E23" s="864">
        <v>43546</v>
      </c>
      <c r="F23" s="864">
        <v>270</v>
      </c>
      <c r="G23" s="864">
        <v>42456</v>
      </c>
      <c r="H23" s="864">
        <v>714</v>
      </c>
      <c r="I23" s="864">
        <v>14211</v>
      </c>
      <c r="J23" s="864">
        <v>277</v>
      </c>
      <c r="K23" s="864">
        <v>4376</v>
      </c>
      <c r="L23" s="864">
        <v>97</v>
      </c>
      <c r="M23" s="864">
        <v>15789</v>
      </c>
      <c r="N23" s="864">
        <v>757</v>
      </c>
      <c r="O23" s="864">
        <v>4780</v>
      </c>
      <c r="P23" s="864">
        <v>34</v>
      </c>
      <c r="Q23" s="864">
        <v>3908</v>
      </c>
      <c r="R23" s="870" t="s">
        <v>112</v>
      </c>
      <c r="S23" s="865">
        <v>10804</v>
      </c>
      <c r="T23" s="870" t="s">
        <v>119</v>
      </c>
      <c r="U23" s="870" t="s">
        <v>119</v>
      </c>
      <c r="V23" s="864">
        <v>862</v>
      </c>
      <c r="W23" s="864">
        <v>13929</v>
      </c>
      <c r="X23" s="864">
        <v>232</v>
      </c>
      <c r="Y23" s="864">
        <v>2984</v>
      </c>
      <c r="Z23" s="863">
        <f t="shared" ref="Z23:AA26" si="1">SUM(B23,D23,F23,H23,J23,L23,N23,P23,R23,T23,V23,X23)</f>
        <v>3905</v>
      </c>
      <c r="AA23" s="866">
        <f t="shared" si="1"/>
        <v>214052</v>
      </c>
      <c r="AB23" s="415"/>
    </row>
    <row r="24" spans="1:29" ht="24" customHeight="1">
      <c r="A24" s="414">
        <v>2</v>
      </c>
      <c r="B24" s="863">
        <v>189</v>
      </c>
      <c r="C24" s="864">
        <v>17179</v>
      </c>
      <c r="D24" s="864">
        <v>325</v>
      </c>
      <c r="E24" s="864">
        <v>21662</v>
      </c>
      <c r="F24" s="864">
        <v>182</v>
      </c>
      <c r="G24" s="864">
        <v>7623</v>
      </c>
      <c r="H24" s="864">
        <v>736</v>
      </c>
      <c r="I24" s="864">
        <v>6260</v>
      </c>
      <c r="J24" s="864">
        <v>207</v>
      </c>
      <c r="K24" s="864">
        <v>3379</v>
      </c>
      <c r="L24" s="864">
        <v>43</v>
      </c>
      <c r="M24" s="864">
        <v>3051</v>
      </c>
      <c r="N24" s="864">
        <v>939</v>
      </c>
      <c r="O24" s="864">
        <v>5623</v>
      </c>
      <c r="P24" s="864">
        <v>29</v>
      </c>
      <c r="Q24" s="864">
        <v>864</v>
      </c>
      <c r="R24" s="870" t="s">
        <v>112</v>
      </c>
      <c r="S24" s="865">
        <v>4112</v>
      </c>
      <c r="T24" s="870" t="s">
        <v>119</v>
      </c>
      <c r="U24" s="870" t="s">
        <v>119</v>
      </c>
      <c r="V24" s="864">
        <v>333</v>
      </c>
      <c r="W24" s="864">
        <v>5498</v>
      </c>
      <c r="X24" s="864">
        <v>62</v>
      </c>
      <c r="Y24" s="864">
        <v>750</v>
      </c>
      <c r="Z24" s="863">
        <f t="shared" si="1"/>
        <v>3045</v>
      </c>
      <c r="AA24" s="866">
        <f t="shared" si="1"/>
        <v>76001</v>
      </c>
      <c r="AB24" s="415"/>
    </row>
    <row r="25" spans="1:29" ht="24" customHeight="1">
      <c r="A25" s="414">
        <v>3</v>
      </c>
      <c r="B25" s="863">
        <v>157</v>
      </c>
      <c r="C25" s="864">
        <v>13186</v>
      </c>
      <c r="D25" s="864">
        <v>316</v>
      </c>
      <c r="E25" s="864">
        <v>17183</v>
      </c>
      <c r="F25" s="864">
        <v>245</v>
      </c>
      <c r="G25" s="864">
        <v>10127</v>
      </c>
      <c r="H25" s="864">
        <v>0</v>
      </c>
      <c r="I25" s="864">
        <v>0</v>
      </c>
      <c r="J25" s="864">
        <v>137</v>
      </c>
      <c r="K25" s="864">
        <v>2031</v>
      </c>
      <c r="L25" s="864">
        <v>327</v>
      </c>
      <c r="M25" s="864">
        <v>11412</v>
      </c>
      <c r="N25" s="864">
        <v>938</v>
      </c>
      <c r="O25" s="864">
        <v>5409</v>
      </c>
      <c r="P25" s="864">
        <v>78</v>
      </c>
      <c r="Q25" s="864">
        <v>3077</v>
      </c>
      <c r="R25" s="870" t="s">
        <v>112</v>
      </c>
      <c r="S25" s="864">
        <v>3614</v>
      </c>
      <c r="T25" s="864">
        <v>36</v>
      </c>
      <c r="U25" s="864">
        <v>1956</v>
      </c>
      <c r="V25" s="864">
        <v>542</v>
      </c>
      <c r="W25" s="864">
        <v>6743</v>
      </c>
      <c r="X25" s="864">
        <v>59</v>
      </c>
      <c r="Y25" s="864">
        <v>786</v>
      </c>
      <c r="Z25" s="863">
        <f t="shared" si="1"/>
        <v>2835</v>
      </c>
      <c r="AA25" s="866">
        <f t="shared" si="1"/>
        <v>75524</v>
      </c>
      <c r="AB25" s="415"/>
    </row>
    <row r="26" spans="1:29" ht="24" customHeight="1">
      <c r="A26" s="417">
        <v>4</v>
      </c>
      <c r="B26" s="871">
        <v>197</v>
      </c>
      <c r="C26" s="872">
        <v>25127</v>
      </c>
      <c r="D26" s="872">
        <v>541</v>
      </c>
      <c r="E26" s="872">
        <v>25673</v>
      </c>
      <c r="F26" s="872">
        <v>355</v>
      </c>
      <c r="G26" s="872">
        <v>17148</v>
      </c>
      <c r="H26" s="872">
        <v>0</v>
      </c>
      <c r="I26" s="872">
        <v>0</v>
      </c>
      <c r="J26" s="872">
        <v>149</v>
      </c>
      <c r="K26" s="872">
        <v>1835</v>
      </c>
      <c r="L26" s="872">
        <v>168</v>
      </c>
      <c r="M26" s="872">
        <v>10453</v>
      </c>
      <c r="N26" s="872">
        <v>888</v>
      </c>
      <c r="O26" s="872">
        <v>5623</v>
      </c>
      <c r="P26" s="872">
        <v>86</v>
      </c>
      <c r="Q26" s="872">
        <v>3671</v>
      </c>
      <c r="R26" s="873" t="s">
        <v>112</v>
      </c>
      <c r="S26" s="872">
        <v>10110</v>
      </c>
      <c r="T26" s="872">
        <v>109</v>
      </c>
      <c r="U26" s="872">
        <v>6926</v>
      </c>
      <c r="V26" s="872">
        <v>968</v>
      </c>
      <c r="W26" s="872">
        <v>13791</v>
      </c>
      <c r="X26" s="872">
        <v>60</v>
      </c>
      <c r="Y26" s="872">
        <v>865</v>
      </c>
      <c r="Z26" s="871">
        <f t="shared" si="1"/>
        <v>3521</v>
      </c>
      <c r="AA26" s="874">
        <f t="shared" si="1"/>
        <v>121222</v>
      </c>
      <c r="AB26" s="418"/>
    </row>
    <row r="27" spans="1:29" ht="24" customHeight="1">
      <c r="A27" s="419"/>
      <c r="B27" s="419" t="s">
        <v>831</v>
      </c>
      <c r="C27" s="419"/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20" t="s">
        <v>832</v>
      </c>
      <c r="AC27" s="420"/>
    </row>
    <row r="28" spans="1:29" ht="15" customHeight="1">
      <c r="A28" s="419"/>
      <c r="B28" s="419"/>
      <c r="C28" s="419"/>
      <c r="D28" s="419"/>
      <c r="E28" s="419"/>
      <c r="F28" s="419"/>
      <c r="G28" s="419"/>
      <c r="H28" s="419"/>
      <c r="I28" s="419"/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  <c r="W28" s="419"/>
      <c r="X28" s="419"/>
      <c r="Y28" s="419"/>
      <c r="Z28" s="419"/>
      <c r="AA28" s="419"/>
    </row>
    <row r="33" spans="22:22">
      <c r="V33" s="421"/>
    </row>
    <row r="34" spans="22:22">
      <c r="V34" s="421"/>
    </row>
  </sheetData>
  <mergeCells count="17">
    <mergeCell ref="T4:U4"/>
    <mergeCell ref="V4:W4"/>
    <mergeCell ref="A1:AB1"/>
    <mergeCell ref="B3:U3"/>
    <mergeCell ref="V3:Y3"/>
    <mergeCell ref="Z3:AA4"/>
    <mergeCell ref="AB3:AB5"/>
    <mergeCell ref="B4:C4"/>
    <mergeCell ref="D4:E4"/>
    <mergeCell ref="F4:G4"/>
    <mergeCell ref="H4:I4"/>
    <mergeCell ref="J4:K4"/>
    <mergeCell ref="X4:Y4"/>
    <mergeCell ref="L4:M4"/>
    <mergeCell ref="N4:O4"/>
    <mergeCell ref="P4:Q4"/>
    <mergeCell ref="R4:S4"/>
  </mergeCells>
  <phoneticPr fontId="5"/>
  <pageMargins left="0.70866141732283472" right="0.70866141732283472" top="1.5354330708661419" bottom="0.74803149606299213" header="0.31496062992125984" footer="0.31496062992125984"/>
  <pageSetup paperSize="9" scale="6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view="pageBreakPreview" zoomScale="85" zoomScaleNormal="75" zoomScaleSheetLayoutView="85" workbookViewId="0"/>
  </sheetViews>
  <sheetFormatPr defaultColWidth="10" defaultRowHeight="12"/>
  <cols>
    <col min="1" max="1" width="1.375" style="43" customWidth="1"/>
    <col min="2" max="2" width="3.25" style="43" customWidth="1"/>
    <col min="3" max="3" width="10.25" style="90" customWidth="1"/>
    <col min="4" max="4" width="7.125" style="43" customWidth="1"/>
    <col min="5" max="8" width="6.25" style="43" hidden="1" customWidth="1"/>
    <col min="9" max="9" width="7.875" style="43" hidden="1" customWidth="1"/>
    <col min="10" max="14" width="6.625" style="43" hidden="1" customWidth="1"/>
    <col min="15" max="21" width="7.625" style="43" customWidth="1"/>
    <col min="22" max="22" width="9.5" style="43" customWidth="1"/>
    <col min="23" max="24" width="7.625" style="43" customWidth="1"/>
    <col min="25" max="27" width="6.625" style="43" customWidth="1"/>
    <col min="28" max="16384" width="10" style="43"/>
  </cols>
  <sheetData>
    <row r="1" spans="1:24" ht="9.75" customHeight="1">
      <c r="A1" s="41"/>
      <c r="B1" s="41"/>
      <c r="C1" s="42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21" customHeight="1">
      <c r="A2" s="4" t="s">
        <v>37</v>
      </c>
      <c r="C2" s="42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4" ht="21" customHeight="1">
      <c r="A3" s="888" t="s">
        <v>38</v>
      </c>
      <c r="B3" s="888"/>
      <c r="C3" s="888"/>
      <c r="D3" s="888"/>
      <c r="E3" s="888"/>
      <c r="F3" s="888"/>
      <c r="G3" s="888"/>
      <c r="H3" s="888"/>
      <c r="I3" s="888"/>
      <c r="J3" s="888"/>
      <c r="K3" s="888"/>
      <c r="L3" s="888"/>
      <c r="M3" s="888"/>
      <c r="N3" s="888"/>
      <c r="O3" s="889"/>
      <c r="P3" s="889"/>
      <c r="Q3" s="889"/>
      <c r="R3" s="889"/>
      <c r="S3" s="889"/>
      <c r="T3" s="889"/>
      <c r="U3" s="889"/>
      <c r="V3" s="889"/>
      <c r="W3" s="889"/>
      <c r="X3" s="889"/>
    </row>
    <row r="4" spans="1:24" ht="12" customHeight="1">
      <c r="A4" s="41"/>
      <c r="B4" s="41"/>
      <c r="C4" s="42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</row>
    <row r="5" spans="1:24" ht="18" customHeight="1">
      <c r="A5" s="41"/>
      <c r="B5" s="41"/>
      <c r="C5" s="42"/>
      <c r="D5" s="41"/>
      <c r="E5" s="41"/>
      <c r="F5" s="41"/>
      <c r="G5" s="41"/>
      <c r="H5" s="41"/>
      <c r="I5" s="44"/>
      <c r="J5" s="41"/>
      <c r="K5" s="41"/>
      <c r="L5" s="41"/>
      <c r="M5" s="41"/>
      <c r="N5" s="44"/>
      <c r="O5" s="44"/>
      <c r="P5" s="44"/>
      <c r="Q5" s="44"/>
      <c r="R5" s="44"/>
      <c r="S5" s="44"/>
      <c r="T5" s="41"/>
      <c r="U5" s="44"/>
      <c r="V5" s="44"/>
      <c r="W5" s="41"/>
      <c r="X5" s="44" t="s">
        <v>4</v>
      </c>
    </row>
    <row r="6" spans="1:24" ht="16.5" customHeight="1">
      <c r="A6" s="45"/>
      <c r="B6" s="46"/>
      <c r="C6" s="47"/>
      <c r="D6" s="48" t="s">
        <v>39</v>
      </c>
      <c r="E6" s="883" t="s">
        <v>40</v>
      </c>
      <c r="F6" s="896" t="s">
        <v>41</v>
      </c>
      <c r="G6" s="897" t="s">
        <v>42</v>
      </c>
      <c r="H6" s="897" t="s">
        <v>43</v>
      </c>
      <c r="I6" s="881" t="s">
        <v>21</v>
      </c>
      <c r="J6" s="883" t="s">
        <v>22</v>
      </c>
      <c r="K6" s="885" t="s">
        <v>23</v>
      </c>
      <c r="L6" s="885" t="s">
        <v>24</v>
      </c>
      <c r="M6" s="887">
        <v>13</v>
      </c>
      <c r="N6" s="887">
        <v>14</v>
      </c>
      <c r="O6" s="894" t="s">
        <v>233</v>
      </c>
      <c r="P6" s="887">
        <v>26</v>
      </c>
      <c r="Q6" s="887">
        <v>27</v>
      </c>
      <c r="R6" s="887">
        <v>28</v>
      </c>
      <c r="S6" s="887">
        <v>29</v>
      </c>
      <c r="T6" s="891">
        <v>30</v>
      </c>
      <c r="U6" s="885" t="s">
        <v>143</v>
      </c>
      <c r="V6" s="887">
        <v>2</v>
      </c>
      <c r="W6" s="887">
        <v>3</v>
      </c>
      <c r="X6" s="887">
        <v>4</v>
      </c>
    </row>
    <row r="7" spans="1:24">
      <c r="A7" s="50" t="s">
        <v>44</v>
      </c>
      <c r="B7" s="51"/>
      <c r="C7" s="52"/>
      <c r="D7" s="53"/>
      <c r="E7" s="890"/>
      <c r="F7" s="892"/>
      <c r="G7" s="898"/>
      <c r="H7" s="898"/>
      <c r="I7" s="882"/>
      <c r="J7" s="884"/>
      <c r="K7" s="886"/>
      <c r="L7" s="886"/>
      <c r="M7" s="884"/>
      <c r="N7" s="884"/>
      <c r="O7" s="895"/>
      <c r="P7" s="890"/>
      <c r="Q7" s="890"/>
      <c r="R7" s="890"/>
      <c r="S7" s="890"/>
      <c r="T7" s="892"/>
      <c r="U7" s="893"/>
      <c r="V7" s="884"/>
      <c r="W7" s="884"/>
      <c r="X7" s="884"/>
    </row>
    <row r="8" spans="1:24" ht="22.5" customHeight="1">
      <c r="A8" s="45"/>
      <c r="B8" s="54"/>
      <c r="C8" s="55"/>
      <c r="D8" s="56" t="s">
        <v>45</v>
      </c>
      <c r="E8" s="57">
        <v>536</v>
      </c>
      <c r="F8" s="58">
        <v>540</v>
      </c>
      <c r="G8" s="59">
        <v>537</v>
      </c>
      <c r="H8" s="59">
        <v>540</v>
      </c>
      <c r="I8" s="59">
        <v>521</v>
      </c>
      <c r="J8" s="60">
        <v>514</v>
      </c>
      <c r="K8" s="61">
        <v>509</v>
      </c>
      <c r="L8" s="62">
        <v>503</v>
      </c>
      <c r="M8" s="61">
        <v>488</v>
      </c>
      <c r="N8" s="61">
        <v>498</v>
      </c>
      <c r="O8" s="63">
        <v>488</v>
      </c>
      <c r="P8" s="63">
        <v>491</v>
      </c>
      <c r="Q8" s="63">
        <v>530</v>
      </c>
      <c r="R8" s="63">
        <v>561</v>
      </c>
      <c r="S8" s="63">
        <v>611</v>
      </c>
      <c r="T8" s="63">
        <v>620</v>
      </c>
      <c r="U8" s="428">
        <v>647</v>
      </c>
      <c r="V8" s="428">
        <v>638</v>
      </c>
      <c r="W8" s="63">
        <v>639</v>
      </c>
      <c r="X8" s="470">
        <v>643</v>
      </c>
    </row>
    <row r="9" spans="1:24" ht="22.5" customHeight="1">
      <c r="A9" s="64"/>
      <c r="B9" s="65"/>
      <c r="C9" s="66" t="s">
        <v>46</v>
      </c>
      <c r="D9" s="67" t="s">
        <v>14</v>
      </c>
      <c r="E9" s="57">
        <v>19</v>
      </c>
      <c r="F9" s="68">
        <v>20</v>
      </c>
      <c r="G9" s="69">
        <v>20</v>
      </c>
      <c r="H9" s="69">
        <v>20</v>
      </c>
      <c r="I9" s="69">
        <v>19</v>
      </c>
      <c r="J9" s="70">
        <v>18</v>
      </c>
      <c r="K9" s="71">
        <v>18</v>
      </c>
      <c r="L9" s="57">
        <v>17</v>
      </c>
      <c r="M9" s="71">
        <v>17</v>
      </c>
      <c r="N9" s="71">
        <v>18</v>
      </c>
      <c r="O9" s="73">
        <v>18</v>
      </c>
      <c r="P9" s="73">
        <v>18</v>
      </c>
      <c r="Q9" s="73">
        <v>19</v>
      </c>
      <c r="R9" s="73">
        <v>21</v>
      </c>
      <c r="S9" s="73">
        <v>22</v>
      </c>
      <c r="T9" s="73">
        <v>24</v>
      </c>
      <c r="U9" s="73">
        <v>24</v>
      </c>
      <c r="V9" s="73">
        <v>23</v>
      </c>
      <c r="W9" s="73">
        <v>26</v>
      </c>
      <c r="X9" s="322">
        <v>26</v>
      </c>
    </row>
    <row r="10" spans="1:24" ht="22.5" customHeight="1">
      <c r="A10" s="64"/>
      <c r="B10" s="65" t="s">
        <v>47</v>
      </c>
      <c r="C10" s="66"/>
      <c r="D10" s="74" t="s">
        <v>15</v>
      </c>
      <c r="E10" s="57">
        <v>25</v>
      </c>
      <c r="F10" s="68">
        <v>25</v>
      </c>
      <c r="G10" s="69">
        <v>26</v>
      </c>
      <c r="H10" s="69">
        <v>25</v>
      </c>
      <c r="I10" s="69">
        <v>25</v>
      </c>
      <c r="J10" s="70">
        <v>25</v>
      </c>
      <c r="K10" s="71">
        <v>25</v>
      </c>
      <c r="L10" s="57">
        <v>23</v>
      </c>
      <c r="M10" s="71">
        <v>25</v>
      </c>
      <c r="N10" s="71">
        <v>27</v>
      </c>
      <c r="O10" s="73">
        <v>24</v>
      </c>
      <c r="P10" s="73">
        <v>25</v>
      </c>
      <c r="Q10" s="73">
        <v>29</v>
      </c>
      <c r="R10" s="73">
        <v>29</v>
      </c>
      <c r="S10" s="73">
        <v>30</v>
      </c>
      <c r="T10" s="73">
        <v>33</v>
      </c>
      <c r="U10" s="73">
        <v>31</v>
      </c>
      <c r="V10" s="73">
        <v>33</v>
      </c>
      <c r="W10" s="73">
        <v>29</v>
      </c>
      <c r="X10" s="322">
        <v>37</v>
      </c>
    </row>
    <row r="11" spans="1:24" ht="22.5" customHeight="1">
      <c r="A11" s="64"/>
      <c r="B11" s="65"/>
      <c r="C11" s="55"/>
      <c r="D11" s="56" t="s">
        <v>45</v>
      </c>
      <c r="E11" s="57">
        <v>707</v>
      </c>
      <c r="F11" s="68">
        <v>740</v>
      </c>
      <c r="G11" s="69">
        <v>763</v>
      </c>
      <c r="H11" s="69">
        <v>766</v>
      </c>
      <c r="I11" s="69">
        <v>728</v>
      </c>
      <c r="J11" s="70">
        <v>736</v>
      </c>
      <c r="K11" s="71">
        <v>715</v>
      </c>
      <c r="L11" s="57">
        <v>702</v>
      </c>
      <c r="M11" s="71">
        <v>705</v>
      </c>
      <c r="N11" s="71">
        <v>710</v>
      </c>
      <c r="O11" s="73">
        <f>O23-O8-O14-O17-O20</f>
        <v>621</v>
      </c>
      <c r="P11" s="73">
        <v>601</v>
      </c>
      <c r="Q11" s="73">
        <v>619</v>
      </c>
      <c r="R11" s="73">
        <v>625</v>
      </c>
      <c r="S11" s="73">
        <v>607</v>
      </c>
      <c r="T11" s="429">
        <v>622</v>
      </c>
      <c r="U11" s="429">
        <v>616</v>
      </c>
      <c r="V11" s="429">
        <v>634</v>
      </c>
      <c r="W11" s="73">
        <v>663</v>
      </c>
      <c r="X11" s="322">
        <v>690</v>
      </c>
    </row>
    <row r="12" spans="1:24" ht="22.5" customHeight="1">
      <c r="A12" s="64"/>
      <c r="B12" s="65"/>
      <c r="C12" s="66" t="s">
        <v>48</v>
      </c>
      <c r="D12" s="67" t="s">
        <v>14</v>
      </c>
      <c r="E12" s="57">
        <v>21</v>
      </c>
      <c r="F12" s="68">
        <v>21</v>
      </c>
      <c r="G12" s="69">
        <v>22</v>
      </c>
      <c r="H12" s="69">
        <v>22</v>
      </c>
      <c r="I12" s="69">
        <v>20</v>
      </c>
      <c r="J12" s="70">
        <v>22</v>
      </c>
      <c r="K12" s="71">
        <v>21</v>
      </c>
      <c r="L12" s="57">
        <v>20</v>
      </c>
      <c r="M12" s="71">
        <v>21</v>
      </c>
      <c r="N12" s="71">
        <v>21</v>
      </c>
      <c r="O12" s="73">
        <f>O24-O9-O15-O18-O21</f>
        <v>23</v>
      </c>
      <c r="P12" s="73">
        <v>22</v>
      </c>
      <c r="Q12" s="73">
        <v>23</v>
      </c>
      <c r="R12" s="73">
        <v>22</v>
      </c>
      <c r="S12" s="73">
        <v>21</v>
      </c>
      <c r="T12" s="73">
        <v>23</v>
      </c>
      <c r="U12" s="73">
        <v>24</v>
      </c>
      <c r="V12" s="73">
        <v>24</v>
      </c>
      <c r="W12" s="73">
        <v>26</v>
      </c>
      <c r="X12" s="471">
        <v>29</v>
      </c>
    </row>
    <row r="13" spans="1:24" ht="22.5" customHeight="1">
      <c r="A13" s="64"/>
      <c r="B13" s="65"/>
      <c r="C13" s="66"/>
      <c r="D13" s="74" t="s">
        <v>15</v>
      </c>
      <c r="E13" s="57">
        <v>27</v>
      </c>
      <c r="F13" s="68">
        <v>30</v>
      </c>
      <c r="G13" s="69">
        <v>31</v>
      </c>
      <c r="H13" s="69">
        <v>31</v>
      </c>
      <c r="I13" s="69">
        <v>27</v>
      </c>
      <c r="J13" s="70">
        <v>33</v>
      </c>
      <c r="K13" s="71">
        <v>31</v>
      </c>
      <c r="L13" s="57">
        <v>27</v>
      </c>
      <c r="M13" s="71">
        <v>33</v>
      </c>
      <c r="N13" s="71">
        <v>31</v>
      </c>
      <c r="O13" s="73">
        <f>O25-O10-O16-O19-O22</f>
        <v>32</v>
      </c>
      <c r="P13" s="73">
        <v>31</v>
      </c>
      <c r="Q13" s="73">
        <v>34</v>
      </c>
      <c r="R13" s="73">
        <v>33</v>
      </c>
      <c r="S13" s="73">
        <v>35</v>
      </c>
      <c r="T13" s="429">
        <v>31</v>
      </c>
      <c r="U13" s="73">
        <v>36</v>
      </c>
      <c r="V13" s="73">
        <v>35</v>
      </c>
      <c r="W13" s="73">
        <v>29</v>
      </c>
      <c r="X13" s="322">
        <v>40</v>
      </c>
    </row>
    <row r="14" spans="1:24" ht="22.5" customHeight="1">
      <c r="A14" s="64"/>
      <c r="B14" s="65"/>
      <c r="C14" s="55"/>
      <c r="D14" s="56" t="s">
        <v>45</v>
      </c>
      <c r="E14" s="57">
        <v>449</v>
      </c>
      <c r="F14" s="68">
        <v>444</v>
      </c>
      <c r="G14" s="69">
        <v>433</v>
      </c>
      <c r="H14" s="69">
        <v>425</v>
      </c>
      <c r="I14" s="69">
        <v>487</v>
      </c>
      <c r="J14" s="70">
        <v>491</v>
      </c>
      <c r="K14" s="71">
        <v>497</v>
      </c>
      <c r="L14" s="57">
        <v>530</v>
      </c>
      <c r="M14" s="71">
        <v>534</v>
      </c>
      <c r="N14" s="71">
        <v>538</v>
      </c>
      <c r="O14" s="73">
        <v>509</v>
      </c>
      <c r="P14" s="73">
        <v>501</v>
      </c>
      <c r="Q14" s="73">
        <v>483</v>
      </c>
      <c r="R14" s="73">
        <v>466</v>
      </c>
      <c r="S14" s="73">
        <v>476</v>
      </c>
      <c r="T14" s="73">
        <v>486</v>
      </c>
      <c r="U14" s="73">
        <v>505</v>
      </c>
      <c r="V14" s="429">
        <v>524</v>
      </c>
      <c r="W14" s="73">
        <v>533</v>
      </c>
      <c r="X14" s="322">
        <v>537</v>
      </c>
    </row>
    <row r="15" spans="1:24" ht="22.5" customHeight="1">
      <c r="A15" s="64"/>
      <c r="B15" s="65" t="s">
        <v>49</v>
      </c>
      <c r="C15" s="66" t="s">
        <v>50</v>
      </c>
      <c r="D15" s="67" t="s">
        <v>14</v>
      </c>
      <c r="E15" s="57">
        <v>14</v>
      </c>
      <c r="F15" s="68">
        <v>13</v>
      </c>
      <c r="G15" s="69">
        <v>13</v>
      </c>
      <c r="H15" s="69">
        <v>13</v>
      </c>
      <c r="I15" s="69">
        <v>16</v>
      </c>
      <c r="J15" s="70">
        <v>16</v>
      </c>
      <c r="K15" s="71">
        <v>17</v>
      </c>
      <c r="L15" s="57">
        <v>17</v>
      </c>
      <c r="M15" s="71">
        <v>18</v>
      </c>
      <c r="N15" s="71">
        <v>19</v>
      </c>
      <c r="O15" s="73">
        <v>19</v>
      </c>
      <c r="P15" s="73">
        <v>18</v>
      </c>
      <c r="Q15" s="73">
        <v>16</v>
      </c>
      <c r="R15" s="73">
        <v>16</v>
      </c>
      <c r="S15" s="73">
        <v>17</v>
      </c>
      <c r="T15" s="73">
        <v>20</v>
      </c>
      <c r="U15" s="73">
        <v>21</v>
      </c>
      <c r="V15" s="73">
        <v>22</v>
      </c>
      <c r="W15" s="73">
        <v>22</v>
      </c>
      <c r="X15" s="322">
        <v>22</v>
      </c>
    </row>
    <row r="16" spans="1:24" ht="22.5" customHeight="1">
      <c r="A16" s="64"/>
      <c r="B16" s="65"/>
      <c r="C16" s="75"/>
      <c r="D16" s="74" t="s">
        <v>15</v>
      </c>
      <c r="E16" s="57">
        <v>21</v>
      </c>
      <c r="F16" s="68">
        <v>19</v>
      </c>
      <c r="G16" s="69">
        <v>17</v>
      </c>
      <c r="H16" s="69">
        <v>18</v>
      </c>
      <c r="I16" s="69">
        <v>23</v>
      </c>
      <c r="J16" s="70">
        <v>22</v>
      </c>
      <c r="K16" s="71">
        <v>24</v>
      </c>
      <c r="L16" s="57">
        <v>25</v>
      </c>
      <c r="M16" s="71">
        <v>27</v>
      </c>
      <c r="N16" s="71">
        <v>27</v>
      </c>
      <c r="O16" s="73">
        <v>29</v>
      </c>
      <c r="P16" s="73">
        <v>29</v>
      </c>
      <c r="Q16" s="73">
        <v>26</v>
      </c>
      <c r="R16" s="73">
        <v>25</v>
      </c>
      <c r="S16" s="73">
        <v>27</v>
      </c>
      <c r="T16" s="429">
        <v>21</v>
      </c>
      <c r="U16" s="73">
        <v>30</v>
      </c>
      <c r="V16" s="73">
        <v>28</v>
      </c>
      <c r="W16" s="73">
        <v>30</v>
      </c>
      <c r="X16" s="322">
        <v>30</v>
      </c>
    </row>
    <row r="17" spans="1:24" ht="22.5" customHeight="1">
      <c r="A17" s="64"/>
      <c r="B17" s="65"/>
      <c r="C17" s="66"/>
      <c r="D17" s="56" t="s">
        <v>45</v>
      </c>
      <c r="E17" s="57">
        <v>789</v>
      </c>
      <c r="F17" s="68">
        <v>804</v>
      </c>
      <c r="G17" s="69">
        <v>813</v>
      </c>
      <c r="H17" s="69">
        <v>797</v>
      </c>
      <c r="I17" s="69">
        <v>777</v>
      </c>
      <c r="J17" s="70">
        <v>762</v>
      </c>
      <c r="K17" s="71">
        <v>757</v>
      </c>
      <c r="L17" s="57">
        <v>740</v>
      </c>
      <c r="M17" s="71">
        <v>751</v>
      </c>
      <c r="N17" s="71">
        <v>740</v>
      </c>
      <c r="O17" s="73">
        <v>662</v>
      </c>
      <c r="P17" s="73">
        <v>613</v>
      </c>
      <c r="Q17" s="73">
        <v>606</v>
      </c>
      <c r="R17" s="73">
        <v>607</v>
      </c>
      <c r="S17" s="73">
        <v>594</v>
      </c>
      <c r="T17" s="73">
        <v>598</v>
      </c>
      <c r="U17" s="429">
        <v>588</v>
      </c>
      <c r="V17" s="73">
        <v>605</v>
      </c>
      <c r="W17" s="429">
        <v>587</v>
      </c>
      <c r="X17" s="322">
        <v>571</v>
      </c>
    </row>
    <row r="18" spans="1:24" ht="22.5" customHeight="1">
      <c r="A18" s="64"/>
      <c r="B18" s="65"/>
      <c r="C18" s="66" t="s">
        <v>51</v>
      </c>
      <c r="D18" s="67" t="s">
        <v>14</v>
      </c>
      <c r="E18" s="57">
        <v>25</v>
      </c>
      <c r="F18" s="68">
        <v>26</v>
      </c>
      <c r="G18" s="69">
        <v>26</v>
      </c>
      <c r="H18" s="69">
        <v>25</v>
      </c>
      <c r="I18" s="69">
        <v>25</v>
      </c>
      <c r="J18" s="70">
        <v>24</v>
      </c>
      <c r="K18" s="71">
        <v>24</v>
      </c>
      <c r="L18" s="57">
        <v>24</v>
      </c>
      <c r="M18" s="71">
        <v>25</v>
      </c>
      <c r="N18" s="71">
        <v>24</v>
      </c>
      <c r="O18" s="73">
        <v>23</v>
      </c>
      <c r="P18" s="73">
        <v>21</v>
      </c>
      <c r="Q18" s="73">
        <v>22</v>
      </c>
      <c r="R18" s="73">
        <v>23</v>
      </c>
      <c r="S18" s="73">
        <v>25</v>
      </c>
      <c r="T18" s="73">
        <v>23</v>
      </c>
      <c r="U18" s="73">
        <v>23</v>
      </c>
      <c r="V18" s="73">
        <v>25</v>
      </c>
      <c r="W18" s="429">
        <v>26</v>
      </c>
      <c r="X18" s="322">
        <v>24</v>
      </c>
    </row>
    <row r="19" spans="1:24" ht="22.5" customHeight="1">
      <c r="A19" s="64"/>
      <c r="B19" s="65"/>
      <c r="C19" s="75"/>
      <c r="D19" s="74" t="s">
        <v>15</v>
      </c>
      <c r="E19" s="57">
        <v>34</v>
      </c>
      <c r="F19" s="68">
        <v>36</v>
      </c>
      <c r="G19" s="69">
        <v>34</v>
      </c>
      <c r="H19" s="69">
        <v>31</v>
      </c>
      <c r="I19" s="69">
        <v>33</v>
      </c>
      <c r="J19" s="70">
        <v>33</v>
      </c>
      <c r="K19" s="71">
        <v>33</v>
      </c>
      <c r="L19" s="57">
        <v>32</v>
      </c>
      <c r="M19" s="71">
        <v>34</v>
      </c>
      <c r="N19" s="71">
        <v>31</v>
      </c>
      <c r="O19" s="73">
        <v>31</v>
      </c>
      <c r="P19" s="73">
        <v>30</v>
      </c>
      <c r="Q19" s="73">
        <v>33</v>
      </c>
      <c r="R19" s="73">
        <v>34</v>
      </c>
      <c r="S19" s="73">
        <v>36</v>
      </c>
      <c r="T19" s="73">
        <v>31</v>
      </c>
      <c r="U19" s="73">
        <v>34</v>
      </c>
      <c r="V19" s="73">
        <v>37</v>
      </c>
      <c r="W19" s="73">
        <v>37</v>
      </c>
      <c r="X19" s="471">
        <v>35</v>
      </c>
    </row>
    <row r="20" spans="1:24" ht="22.5" customHeight="1">
      <c r="A20" s="64"/>
      <c r="B20" s="65" t="s">
        <v>52</v>
      </c>
      <c r="C20" s="66"/>
      <c r="D20" s="56" t="s">
        <v>45</v>
      </c>
      <c r="E20" s="57">
        <v>618</v>
      </c>
      <c r="F20" s="68">
        <v>622</v>
      </c>
      <c r="G20" s="69">
        <v>660</v>
      </c>
      <c r="H20" s="69">
        <v>670</v>
      </c>
      <c r="I20" s="69">
        <v>681</v>
      </c>
      <c r="J20" s="70">
        <v>693</v>
      </c>
      <c r="K20" s="71">
        <v>686</v>
      </c>
      <c r="L20" s="57">
        <v>681</v>
      </c>
      <c r="M20" s="71">
        <v>701</v>
      </c>
      <c r="N20" s="71">
        <v>674</v>
      </c>
      <c r="O20" s="73">
        <v>671</v>
      </c>
      <c r="P20" s="73">
        <v>655</v>
      </c>
      <c r="Q20" s="73">
        <v>606</v>
      </c>
      <c r="R20" s="73">
        <v>602</v>
      </c>
      <c r="S20" s="73">
        <v>602</v>
      </c>
      <c r="T20" s="73">
        <v>624</v>
      </c>
      <c r="U20" s="73">
        <v>624</v>
      </c>
      <c r="V20" s="73">
        <v>618</v>
      </c>
      <c r="W20" s="73">
        <v>631</v>
      </c>
      <c r="X20" s="322">
        <v>619</v>
      </c>
    </row>
    <row r="21" spans="1:24" ht="22.5" customHeight="1">
      <c r="A21" s="64"/>
      <c r="B21" s="65"/>
      <c r="C21" s="66" t="s">
        <v>53</v>
      </c>
      <c r="D21" s="67" t="s">
        <v>14</v>
      </c>
      <c r="E21" s="57">
        <v>19</v>
      </c>
      <c r="F21" s="68">
        <v>19</v>
      </c>
      <c r="G21" s="69">
        <v>20</v>
      </c>
      <c r="H21" s="69">
        <v>20</v>
      </c>
      <c r="I21" s="69">
        <v>21</v>
      </c>
      <c r="J21" s="70">
        <v>20</v>
      </c>
      <c r="K21" s="71">
        <v>20</v>
      </c>
      <c r="L21" s="57">
        <v>20</v>
      </c>
      <c r="M21" s="71">
        <v>21</v>
      </c>
      <c r="N21" s="71">
        <v>20</v>
      </c>
      <c r="O21" s="73">
        <v>23</v>
      </c>
      <c r="P21" s="73">
        <v>23</v>
      </c>
      <c r="Q21" s="73">
        <v>21</v>
      </c>
      <c r="R21" s="73">
        <v>22</v>
      </c>
      <c r="S21" s="73">
        <v>23</v>
      </c>
      <c r="T21" s="73">
        <v>23</v>
      </c>
      <c r="U21" s="73">
        <v>24</v>
      </c>
      <c r="V21" s="73">
        <v>25</v>
      </c>
      <c r="W21" s="73">
        <v>23</v>
      </c>
      <c r="X21" s="322">
        <v>24</v>
      </c>
    </row>
    <row r="22" spans="1:24" ht="22.5" customHeight="1">
      <c r="A22" s="64"/>
      <c r="B22" s="65"/>
      <c r="C22" s="75"/>
      <c r="D22" s="74" t="s">
        <v>15</v>
      </c>
      <c r="E22" s="57">
        <v>28</v>
      </c>
      <c r="F22" s="68">
        <v>25</v>
      </c>
      <c r="G22" s="69">
        <v>27</v>
      </c>
      <c r="H22" s="69">
        <v>31</v>
      </c>
      <c r="I22" s="69">
        <v>28</v>
      </c>
      <c r="J22" s="70">
        <v>28</v>
      </c>
      <c r="K22" s="71">
        <v>28</v>
      </c>
      <c r="L22" s="57">
        <v>29</v>
      </c>
      <c r="M22" s="71">
        <v>32</v>
      </c>
      <c r="N22" s="71">
        <v>32</v>
      </c>
      <c r="O22" s="73">
        <v>32</v>
      </c>
      <c r="P22" s="73">
        <v>34</v>
      </c>
      <c r="Q22" s="73">
        <v>31</v>
      </c>
      <c r="R22" s="73">
        <v>35</v>
      </c>
      <c r="S22" s="73">
        <v>33</v>
      </c>
      <c r="T22" s="73">
        <v>31</v>
      </c>
      <c r="U22" s="73">
        <v>34</v>
      </c>
      <c r="V22" s="73">
        <v>37</v>
      </c>
      <c r="W22" s="73">
        <v>29</v>
      </c>
      <c r="X22" s="322">
        <v>32</v>
      </c>
    </row>
    <row r="23" spans="1:24" ht="22.5" customHeight="1">
      <c r="A23" s="64"/>
      <c r="B23" s="65"/>
      <c r="C23" s="76"/>
      <c r="D23" s="56" t="s">
        <v>45</v>
      </c>
      <c r="E23" s="57">
        <f t="shared" ref="E23:N25" si="0">SUM(E8,E11,E14,E17,E20)</f>
        <v>3099</v>
      </c>
      <c r="F23" s="68">
        <f t="shared" si="0"/>
        <v>3150</v>
      </c>
      <c r="G23" s="69">
        <f t="shared" si="0"/>
        <v>3206</v>
      </c>
      <c r="H23" s="69">
        <f t="shared" si="0"/>
        <v>3198</v>
      </c>
      <c r="I23" s="69">
        <f t="shared" si="0"/>
        <v>3194</v>
      </c>
      <c r="J23" s="70">
        <f t="shared" si="0"/>
        <v>3196</v>
      </c>
      <c r="K23" s="71">
        <f t="shared" si="0"/>
        <v>3164</v>
      </c>
      <c r="L23" s="57">
        <f t="shared" si="0"/>
        <v>3156</v>
      </c>
      <c r="M23" s="71">
        <f t="shared" si="0"/>
        <v>3179</v>
      </c>
      <c r="N23" s="71">
        <f t="shared" si="0"/>
        <v>3160</v>
      </c>
      <c r="O23" s="73">
        <v>2951</v>
      </c>
      <c r="P23" s="73">
        <f t="shared" ref="P23:R25" si="1">SUM(P8+P11+P14+P17+P20)</f>
        <v>2861</v>
      </c>
      <c r="Q23" s="73">
        <f t="shared" si="1"/>
        <v>2844</v>
      </c>
      <c r="R23" s="73">
        <f t="shared" si="1"/>
        <v>2861</v>
      </c>
      <c r="S23" s="73">
        <f>SUM(S8+S11+S14+S17+S20)</f>
        <v>2890</v>
      </c>
      <c r="T23" s="73">
        <f t="shared" ref="T23:X25" si="2">SUM(T8+T11+T14+T17+T20)</f>
        <v>2950</v>
      </c>
      <c r="U23" s="73">
        <f t="shared" si="2"/>
        <v>2980</v>
      </c>
      <c r="V23" s="73">
        <f t="shared" si="2"/>
        <v>3019</v>
      </c>
      <c r="W23" s="73">
        <f t="shared" si="2"/>
        <v>3053</v>
      </c>
      <c r="X23" s="322">
        <f>SUM(X8+X11+X14+X17+X20)</f>
        <v>3060</v>
      </c>
    </row>
    <row r="24" spans="1:24" ht="22.5" customHeight="1">
      <c r="A24" s="64"/>
      <c r="B24" s="65"/>
      <c r="C24" s="76" t="s">
        <v>54</v>
      </c>
      <c r="D24" s="67" t="s">
        <v>14</v>
      </c>
      <c r="E24" s="57">
        <f t="shared" si="0"/>
        <v>98</v>
      </c>
      <c r="F24" s="68">
        <f t="shared" si="0"/>
        <v>99</v>
      </c>
      <c r="G24" s="69">
        <f t="shared" si="0"/>
        <v>101</v>
      </c>
      <c r="H24" s="69">
        <f t="shared" si="0"/>
        <v>100</v>
      </c>
      <c r="I24" s="69">
        <f t="shared" si="0"/>
        <v>101</v>
      </c>
      <c r="J24" s="70">
        <f t="shared" si="0"/>
        <v>100</v>
      </c>
      <c r="K24" s="71">
        <f t="shared" si="0"/>
        <v>100</v>
      </c>
      <c r="L24" s="57">
        <f t="shared" si="0"/>
        <v>98</v>
      </c>
      <c r="M24" s="71">
        <f t="shared" si="0"/>
        <v>102</v>
      </c>
      <c r="N24" s="71">
        <f t="shared" si="0"/>
        <v>102</v>
      </c>
      <c r="O24" s="73">
        <v>106</v>
      </c>
      <c r="P24" s="73">
        <f t="shared" si="1"/>
        <v>102</v>
      </c>
      <c r="Q24" s="73">
        <f t="shared" si="1"/>
        <v>101</v>
      </c>
      <c r="R24" s="73">
        <f t="shared" si="1"/>
        <v>104</v>
      </c>
      <c r="S24" s="73">
        <f>SUM(S9+S12+S15+S18+S21)</f>
        <v>108</v>
      </c>
      <c r="T24" s="73">
        <f t="shared" si="2"/>
        <v>113</v>
      </c>
      <c r="U24" s="73">
        <f t="shared" si="2"/>
        <v>116</v>
      </c>
      <c r="V24" s="73">
        <f t="shared" si="2"/>
        <v>119</v>
      </c>
      <c r="W24" s="73">
        <f t="shared" si="2"/>
        <v>123</v>
      </c>
      <c r="X24" s="322">
        <f t="shared" si="2"/>
        <v>125</v>
      </c>
    </row>
    <row r="25" spans="1:24" ht="22.5" customHeight="1">
      <c r="A25" s="64"/>
      <c r="B25" s="50"/>
      <c r="C25" s="77"/>
      <c r="D25" s="74" t="s">
        <v>15</v>
      </c>
      <c r="E25" s="57">
        <f>SUM(E10,E13,E16,E19,E22)</f>
        <v>135</v>
      </c>
      <c r="F25" s="68">
        <f t="shared" si="0"/>
        <v>135</v>
      </c>
      <c r="G25" s="69">
        <f t="shared" si="0"/>
        <v>135</v>
      </c>
      <c r="H25" s="69">
        <f t="shared" si="0"/>
        <v>136</v>
      </c>
      <c r="I25" s="69">
        <f t="shared" si="0"/>
        <v>136</v>
      </c>
      <c r="J25" s="70">
        <f t="shared" si="0"/>
        <v>141</v>
      </c>
      <c r="K25" s="71">
        <f t="shared" si="0"/>
        <v>141</v>
      </c>
      <c r="L25" s="57">
        <f t="shared" si="0"/>
        <v>136</v>
      </c>
      <c r="M25" s="71">
        <f t="shared" si="0"/>
        <v>151</v>
      </c>
      <c r="N25" s="71">
        <f t="shared" si="0"/>
        <v>148</v>
      </c>
      <c r="O25" s="73">
        <v>148</v>
      </c>
      <c r="P25" s="73">
        <f t="shared" si="1"/>
        <v>149</v>
      </c>
      <c r="Q25" s="73">
        <f t="shared" si="1"/>
        <v>153</v>
      </c>
      <c r="R25" s="73">
        <f t="shared" si="1"/>
        <v>156</v>
      </c>
      <c r="S25" s="73">
        <f>SUM(S10+S13+S16+S19+S22)</f>
        <v>161</v>
      </c>
      <c r="T25" s="73">
        <f t="shared" si="2"/>
        <v>147</v>
      </c>
      <c r="U25" s="73">
        <f t="shared" si="2"/>
        <v>165</v>
      </c>
      <c r="V25" s="73">
        <f t="shared" si="2"/>
        <v>170</v>
      </c>
      <c r="W25" s="73">
        <f t="shared" si="2"/>
        <v>154</v>
      </c>
      <c r="X25" s="322">
        <f t="shared" si="2"/>
        <v>174</v>
      </c>
    </row>
    <row r="26" spans="1:24" ht="22.5" customHeight="1">
      <c r="A26" s="64"/>
      <c r="B26" s="54"/>
      <c r="C26" s="55"/>
      <c r="D26" s="56" t="s">
        <v>55</v>
      </c>
      <c r="E26" s="57">
        <v>879</v>
      </c>
      <c r="F26" s="68">
        <v>826</v>
      </c>
      <c r="G26" s="69">
        <v>808</v>
      </c>
      <c r="H26" s="69">
        <v>826</v>
      </c>
      <c r="I26" s="69">
        <v>865</v>
      </c>
      <c r="J26" s="70">
        <v>855</v>
      </c>
      <c r="K26" s="71">
        <v>880</v>
      </c>
      <c r="L26" s="57">
        <v>845</v>
      </c>
      <c r="M26" s="71">
        <v>844</v>
      </c>
      <c r="N26" s="71">
        <v>828</v>
      </c>
      <c r="O26" s="73">
        <v>825</v>
      </c>
      <c r="P26" s="73">
        <v>860</v>
      </c>
      <c r="Q26" s="73">
        <v>861</v>
      </c>
      <c r="R26" s="73">
        <v>826</v>
      </c>
      <c r="S26" s="73">
        <v>784</v>
      </c>
      <c r="T26" s="73">
        <v>787</v>
      </c>
      <c r="U26" s="73">
        <v>821</v>
      </c>
      <c r="V26" s="73">
        <v>832</v>
      </c>
      <c r="W26" s="429">
        <v>851</v>
      </c>
      <c r="X26" s="322">
        <v>855</v>
      </c>
    </row>
    <row r="27" spans="1:24" ht="22.5" customHeight="1">
      <c r="A27" s="64"/>
      <c r="B27" s="65" t="s">
        <v>56</v>
      </c>
      <c r="C27" s="66" t="s">
        <v>57</v>
      </c>
      <c r="D27" s="67" t="s">
        <v>14</v>
      </c>
      <c r="E27" s="57">
        <v>24</v>
      </c>
      <c r="F27" s="68">
        <v>23</v>
      </c>
      <c r="G27" s="69">
        <v>22</v>
      </c>
      <c r="H27" s="69">
        <v>23</v>
      </c>
      <c r="I27" s="69">
        <v>24</v>
      </c>
      <c r="J27" s="70">
        <v>23</v>
      </c>
      <c r="K27" s="71">
        <v>24</v>
      </c>
      <c r="L27" s="57">
        <v>23</v>
      </c>
      <c r="M27" s="71">
        <v>23</v>
      </c>
      <c r="N27" s="71">
        <v>22</v>
      </c>
      <c r="O27" s="73">
        <v>25</v>
      </c>
      <c r="P27" s="73">
        <v>25</v>
      </c>
      <c r="Q27" s="73">
        <v>26</v>
      </c>
      <c r="R27" s="73">
        <v>25</v>
      </c>
      <c r="S27" s="73">
        <v>24</v>
      </c>
      <c r="T27" s="73">
        <v>25</v>
      </c>
      <c r="U27" s="73">
        <v>25</v>
      </c>
      <c r="V27" s="73">
        <v>26</v>
      </c>
      <c r="W27" s="73">
        <v>29</v>
      </c>
      <c r="X27" s="322">
        <v>28</v>
      </c>
    </row>
    <row r="28" spans="1:24" ht="22.5" customHeight="1">
      <c r="A28" s="64"/>
      <c r="B28" s="65"/>
      <c r="C28" s="75"/>
      <c r="D28" s="74" t="s">
        <v>15</v>
      </c>
      <c r="E28" s="57">
        <v>41</v>
      </c>
      <c r="F28" s="68">
        <v>42</v>
      </c>
      <c r="G28" s="69">
        <v>43</v>
      </c>
      <c r="H28" s="69">
        <v>42</v>
      </c>
      <c r="I28" s="69">
        <v>46</v>
      </c>
      <c r="J28" s="70">
        <v>44</v>
      </c>
      <c r="K28" s="71">
        <v>44</v>
      </c>
      <c r="L28" s="57">
        <v>44</v>
      </c>
      <c r="M28" s="71">
        <v>43</v>
      </c>
      <c r="N28" s="71">
        <v>41</v>
      </c>
      <c r="O28" s="73">
        <v>51</v>
      </c>
      <c r="P28" s="73">
        <v>49</v>
      </c>
      <c r="Q28" s="73">
        <v>50</v>
      </c>
      <c r="R28" s="73">
        <v>50</v>
      </c>
      <c r="S28" s="73">
        <v>45</v>
      </c>
      <c r="T28" s="429">
        <v>47</v>
      </c>
      <c r="U28" s="73">
        <v>46</v>
      </c>
      <c r="V28" s="73">
        <v>46</v>
      </c>
      <c r="W28" s="73">
        <v>50</v>
      </c>
      <c r="X28" s="322">
        <v>45</v>
      </c>
    </row>
    <row r="29" spans="1:24" ht="22.5" customHeight="1">
      <c r="A29" s="64"/>
      <c r="B29" s="65" t="s">
        <v>49</v>
      </c>
      <c r="C29" s="66"/>
      <c r="D29" s="56" t="s">
        <v>55</v>
      </c>
      <c r="E29" s="57">
        <v>722</v>
      </c>
      <c r="F29" s="68">
        <v>726</v>
      </c>
      <c r="G29" s="69">
        <v>741</v>
      </c>
      <c r="H29" s="69">
        <v>702</v>
      </c>
      <c r="I29" s="69">
        <v>716</v>
      </c>
      <c r="J29" s="70">
        <v>780</v>
      </c>
      <c r="K29" s="71">
        <v>808</v>
      </c>
      <c r="L29" s="57">
        <v>798</v>
      </c>
      <c r="M29" s="71">
        <v>762</v>
      </c>
      <c r="N29" s="71">
        <v>775</v>
      </c>
      <c r="O29" s="73">
        <v>681</v>
      </c>
      <c r="P29" s="73">
        <v>687</v>
      </c>
      <c r="Q29" s="73">
        <v>678</v>
      </c>
      <c r="R29" s="73">
        <v>672</v>
      </c>
      <c r="S29" s="73">
        <v>653</v>
      </c>
      <c r="T29" s="73">
        <v>595</v>
      </c>
      <c r="U29" s="73">
        <v>555</v>
      </c>
      <c r="V29" s="73">
        <v>537</v>
      </c>
      <c r="W29" s="73">
        <v>569</v>
      </c>
      <c r="X29" s="322">
        <v>587</v>
      </c>
    </row>
    <row r="30" spans="1:24" ht="22.5" customHeight="1">
      <c r="A30" s="64"/>
      <c r="B30" s="65"/>
      <c r="C30" s="66" t="s">
        <v>58</v>
      </c>
      <c r="D30" s="67" t="s">
        <v>14</v>
      </c>
      <c r="E30" s="57">
        <v>21</v>
      </c>
      <c r="F30" s="68">
        <v>21</v>
      </c>
      <c r="G30" s="69">
        <v>21</v>
      </c>
      <c r="H30" s="69">
        <v>20</v>
      </c>
      <c r="I30" s="69">
        <v>20</v>
      </c>
      <c r="J30" s="70">
        <v>21</v>
      </c>
      <c r="K30" s="71">
        <v>22</v>
      </c>
      <c r="L30" s="57">
        <v>22</v>
      </c>
      <c r="M30" s="71">
        <v>21</v>
      </c>
      <c r="N30" s="71">
        <v>21</v>
      </c>
      <c r="O30" s="73">
        <v>19</v>
      </c>
      <c r="P30" s="73">
        <v>21</v>
      </c>
      <c r="Q30" s="73">
        <v>21</v>
      </c>
      <c r="R30" s="73">
        <v>21</v>
      </c>
      <c r="S30" s="73">
        <v>20</v>
      </c>
      <c r="T30" s="73">
        <v>19</v>
      </c>
      <c r="U30" s="73">
        <v>19</v>
      </c>
      <c r="V30" s="73">
        <v>19</v>
      </c>
      <c r="W30" s="73">
        <v>21</v>
      </c>
      <c r="X30" s="322">
        <v>21</v>
      </c>
    </row>
    <row r="31" spans="1:24" ht="22.5" customHeight="1">
      <c r="A31" s="64"/>
      <c r="B31" s="65" t="s">
        <v>52</v>
      </c>
      <c r="C31" s="75"/>
      <c r="D31" s="74" t="s">
        <v>15</v>
      </c>
      <c r="E31" s="57">
        <v>38</v>
      </c>
      <c r="F31" s="68">
        <v>38</v>
      </c>
      <c r="G31" s="69">
        <v>40</v>
      </c>
      <c r="H31" s="69">
        <v>39</v>
      </c>
      <c r="I31" s="69">
        <v>40</v>
      </c>
      <c r="J31" s="70">
        <v>40</v>
      </c>
      <c r="K31" s="71">
        <v>41</v>
      </c>
      <c r="L31" s="57">
        <v>40</v>
      </c>
      <c r="M31" s="71">
        <v>38</v>
      </c>
      <c r="N31" s="71">
        <v>43</v>
      </c>
      <c r="O31" s="73">
        <v>39</v>
      </c>
      <c r="P31" s="73">
        <v>37</v>
      </c>
      <c r="Q31" s="73">
        <v>41</v>
      </c>
      <c r="R31" s="73">
        <v>39</v>
      </c>
      <c r="S31" s="73">
        <v>36</v>
      </c>
      <c r="T31" s="429">
        <v>40</v>
      </c>
      <c r="U31" s="73">
        <v>39</v>
      </c>
      <c r="V31" s="73">
        <v>37</v>
      </c>
      <c r="W31" s="73">
        <v>27</v>
      </c>
      <c r="X31" s="322">
        <v>29</v>
      </c>
    </row>
    <row r="32" spans="1:24" ht="22.5" customHeight="1">
      <c r="A32" s="64"/>
      <c r="B32" s="65"/>
      <c r="C32" s="78"/>
      <c r="D32" s="56" t="s">
        <v>55</v>
      </c>
      <c r="E32" s="57">
        <f t="shared" ref="E32:N34" si="3">SUM(E26,E29)</f>
        <v>1601</v>
      </c>
      <c r="F32" s="68">
        <f t="shared" si="3"/>
        <v>1552</v>
      </c>
      <c r="G32" s="69">
        <f t="shared" si="3"/>
        <v>1549</v>
      </c>
      <c r="H32" s="69">
        <f t="shared" si="3"/>
        <v>1528</v>
      </c>
      <c r="I32" s="69">
        <f t="shared" si="3"/>
        <v>1581</v>
      </c>
      <c r="J32" s="70">
        <f t="shared" si="3"/>
        <v>1635</v>
      </c>
      <c r="K32" s="71">
        <f t="shared" si="3"/>
        <v>1688</v>
      </c>
      <c r="L32" s="57">
        <f t="shared" si="3"/>
        <v>1643</v>
      </c>
      <c r="M32" s="71">
        <f t="shared" si="3"/>
        <v>1606</v>
      </c>
      <c r="N32" s="71">
        <f t="shared" si="3"/>
        <v>1603</v>
      </c>
      <c r="O32" s="73">
        <f>O26+O29</f>
        <v>1506</v>
      </c>
      <c r="P32" s="73">
        <f t="shared" ref="P32:R34" si="4">SUM(P26+P29)</f>
        <v>1547</v>
      </c>
      <c r="Q32" s="73">
        <f t="shared" si="4"/>
        <v>1539</v>
      </c>
      <c r="R32" s="73">
        <f t="shared" si="4"/>
        <v>1498</v>
      </c>
      <c r="S32" s="73">
        <f>SUM(S26+S29)</f>
        <v>1437</v>
      </c>
      <c r="T32" s="73">
        <f>SUM(T26+T29)</f>
        <v>1382</v>
      </c>
      <c r="U32" s="73">
        <f t="shared" ref="T32:X34" si="5">SUM(U26+U29)</f>
        <v>1376</v>
      </c>
      <c r="V32" s="73">
        <f t="shared" si="5"/>
        <v>1369</v>
      </c>
      <c r="W32" s="73">
        <f t="shared" si="5"/>
        <v>1420</v>
      </c>
      <c r="X32" s="322">
        <f t="shared" si="5"/>
        <v>1442</v>
      </c>
    </row>
    <row r="33" spans="1:26" ht="22.5" customHeight="1">
      <c r="A33" s="64"/>
      <c r="B33" s="65"/>
      <c r="C33" s="76" t="s">
        <v>54</v>
      </c>
      <c r="D33" s="67" t="s">
        <v>14</v>
      </c>
      <c r="E33" s="57">
        <f t="shared" si="3"/>
        <v>45</v>
      </c>
      <c r="F33" s="68">
        <f t="shared" si="3"/>
        <v>44</v>
      </c>
      <c r="G33" s="69">
        <f t="shared" si="3"/>
        <v>43</v>
      </c>
      <c r="H33" s="69">
        <f t="shared" si="3"/>
        <v>43</v>
      </c>
      <c r="I33" s="69">
        <f t="shared" si="3"/>
        <v>44</v>
      </c>
      <c r="J33" s="70">
        <f t="shared" si="3"/>
        <v>44</v>
      </c>
      <c r="K33" s="71">
        <f t="shared" si="3"/>
        <v>46</v>
      </c>
      <c r="L33" s="57">
        <f t="shared" si="3"/>
        <v>45</v>
      </c>
      <c r="M33" s="71">
        <f t="shared" si="3"/>
        <v>44</v>
      </c>
      <c r="N33" s="71">
        <f t="shared" si="3"/>
        <v>43</v>
      </c>
      <c r="O33" s="73">
        <f>O27+O30</f>
        <v>44</v>
      </c>
      <c r="P33" s="73">
        <f t="shared" si="4"/>
        <v>46</v>
      </c>
      <c r="Q33" s="73">
        <f t="shared" si="4"/>
        <v>47</v>
      </c>
      <c r="R33" s="73">
        <f t="shared" si="4"/>
        <v>46</v>
      </c>
      <c r="S33" s="73">
        <f>SUM(S27+S30)</f>
        <v>44</v>
      </c>
      <c r="T33" s="73">
        <f>SUM(T27+T30)</f>
        <v>44</v>
      </c>
      <c r="U33" s="73">
        <f>SUM(U27+U30)</f>
        <v>44</v>
      </c>
      <c r="V33" s="73">
        <f t="shared" si="5"/>
        <v>45</v>
      </c>
      <c r="W33" s="73">
        <f t="shared" si="5"/>
        <v>50</v>
      </c>
      <c r="X33" s="322">
        <f t="shared" si="5"/>
        <v>49</v>
      </c>
    </row>
    <row r="34" spans="1:26" ht="22.5" customHeight="1">
      <c r="A34" s="64"/>
      <c r="B34" s="50"/>
      <c r="C34" s="77"/>
      <c r="D34" s="74" t="s">
        <v>15</v>
      </c>
      <c r="E34" s="57">
        <f>SUM(E28,E31)</f>
        <v>79</v>
      </c>
      <c r="F34" s="68">
        <f t="shared" si="3"/>
        <v>80</v>
      </c>
      <c r="G34" s="69">
        <f t="shared" si="3"/>
        <v>83</v>
      </c>
      <c r="H34" s="69">
        <f t="shared" si="3"/>
        <v>81</v>
      </c>
      <c r="I34" s="69">
        <f t="shared" si="3"/>
        <v>86</v>
      </c>
      <c r="J34" s="70">
        <f t="shared" si="3"/>
        <v>84</v>
      </c>
      <c r="K34" s="71">
        <f t="shared" si="3"/>
        <v>85</v>
      </c>
      <c r="L34" s="57">
        <f t="shared" si="3"/>
        <v>84</v>
      </c>
      <c r="M34" s="71">
        <f t="shared" si="3"/>
        <v>81</v>
      </c>
      <c r="N34" s="71">
        <f t="shared" si="3"/>
        <v>84</v>
      </c>
      <c r="O34" s="73">
        <f>O28+O31</f>
        <v>90</v>
      </c>
      <c r="P34" s="73">
        <f t="shared" si="4"/>
        <v>86</v>
      </c>
      <c r="Q34" s="73">
        <f t="shared" si="4"/>
        <v>91</v>
      </c>
      <c r="R34" s="73">
        <f t="shared" si="4"/>
        <v>89</v>
      </c>
      <c r="S34" s="73">
        <f>SUM(S28+S31)</f>
        <v>81</v>
      </c>
      <c r="T34" s="73">
        <f t="shared" si="5"/>
        <v>87</v>
      </c>
      <c r="U34" s="73">
        <f t="shared" si="5"/>
        <v>85</v>
      </c>
      <c r="V34" s="73">
        <f t="shared" si="5"/>
        <v>83</v>
      </c>
      <c r="W34" s="73">
        <f t="shared" si="5"/>
        <v>77</v>
      </c>
      <c r="X34" s="322">
        <f t="shared" si="5"/>
        <v>74</v>
      </c>
    </row>
    <row r="35" spans="1:26" ht="22.5" customHeight="1">
      <c r="A35" s="64"/>
      <c r="B35" s="72"/>
      <c r="C35" s="78"/>
      <c r="D35" s="79" t="s">
        <v>59</v>
      </c>
      <c r="E35" s="57">
        <f t="shared" ref="E35:N37" si="6">SUM(E23,E32)</f>
        <v>4700</v>
      </c>
      <c r="F35" s="68">
        <f t="shared" si="6"/>
        <v>4702</v>
      </c>
      <c r="G35" s="69">
        <f t="shared" si="6"/>
        <v>4755</v>
      </c>
      <c r="H35" s="69">
        <f t="shared" si="6"/>
        <v>4726</v>
      </c>
      <c r="I35" s="69">
        <f t="shared" si="6"/>
        <v>4775</v>
      </c>
      <c r="J35" s="70">
        <f t="shared" si="6"/>
        <v>4831</v>
      </c>
      <c r="K35" s="71">
        <f t="shared" si="6"/>
        <v>4852</v>
      </c>
      <c r="L35" s="57">
        <f t="shared" si="6"/>
        <v>4799</v>
      </c>
      <c r="M35" s="71">
        <f t="shared" si="6"/>
        <v>4785</v>
      </c>
      <c r="N35" s="71">
        <f t="shared" si="6"/>
        <v>4763</v>
      </c>
      <c r="O35" s="73">
        <f>O23+O32</f>
        <v>4457</v>
      </c>
      <c r="P35" s="73">
        <f t="shared" ref="P35:R37" si="7">SUM(P23+P32)</f>
        <v>4408</v>
      </c>
      <c r="Q35" s="73">
        <f t="shared" si="7"/>
        <v>4383</v>
      </c>
      <c r="R35" s="73">
        <f t="shared" si="7"/>
        <v>4359</v>
      </c>
      <c r="S35" s="73">
        <f>SUM(S23+S32)</f>
        <v>4327</v>
      </c>
      <c r="T35" s="73">
        <f t="shared" ref="T35:X37" si="8">SUM(T23+T32)</f>
        <v>4332</v>
      </c>
      <c r="U35" s="73">
        <f t="shared" si="8"/>
        <v>4356</v>
      </c>
      <c r="V35" s="73">
        <f t="shared" si="8"/>
        <v>4388</v>
      </c>
      <c r="W35" s="73">
        <f t="shared" si="8"/>
        <v>4473</v>
      </c>
      <c r="X35" s="322">
        <f t="shared" si="8"/>
        <v>4502</v>
      </c>
    </row>
    <row r="36" spans="1:26" ht="22.5" customHeight="1">
      <c r="A36" s="80" t="s">
        <v>60</v>
      </c>
      <c r="B36" s="81"/>
      <c r="C36" s="82"/>
      <c r="D36" s="67" t="s">
        <v>14</v>
      </c>
      <c r="E36" s="57">
        <f t="shared" si="6"/>
        <v>143</v>
      </c>
      <c r="F36" s="68">
        <f t="shared" si="6"/>
        <v>143</v>
      </c>
      <c r="G36" s="69">
        <f t="shared" si="6"/>
        <v>144</v>
      </c>
      <c r="H36" s="69">
        <f t="shared" si="6"/>
        <v>143</v>
      </c>
      <c r="I36" s="69">
        <f t="shared" si="6"/>
        <v>145</v>
      </c>
      <c r="J36" s="70">
        <f t="shared" si="6"/>
        <v>144</v>
      </c>
      <c r="K36" s="71">
        <f t="shared" si="6"/>
        <v>146</v>
      </c>
      <c r="L36" s="57">
        <f t="shared" si="6"/>
        <v>143</v>
      </c>
      <c r="M36" s="71">
        <f t="shared" si="6"/>
        <v>146</v>
      </c>
      <c r="N36" s="71">
        <f t="shared" si="6"/>
        <v>145</v>
      </c>
      <c r="O36" s="73">
        <f>O24+O33</f>
        <v>150</v>
      </c>
      <c r="P36" s="73">
        <f t="shared" si="7"/>
        <v>148</v>
      </c>
      <c r="Q36" s="73">
        <f t="shared" si="7"/>
        <v>148</v>
      </c>
      <c r="R36" s="73">
        <f t="shared" si="7"/>
        <v>150</v>
      </c>
      <c r="S36" s="73">
        <f>SUM(S24+S33)</f>
        <v>152</v>
      </c>
      <c r="T36" s="73">
        <f t="shared" si="8"/>
        <v>157</v>
      </c>
      <c r="U36" s="73">
        <f t="shared" si="8"/>
        <v>160</v>
      </c>
      <c r="V36" s="73">
        <f t="shared" si="8"/>
        <v>164</v>
      </c>
      <c r="W36" s="73">
        <f t="shared" si="8"/>
        <v>173</v>
      </c>
      <c r="X36" s="322">
        <f t="shared" si="8"/>
        <v>174</v>
      </c>
    </row>
    <row r="37" spans="1:26" ht="22.5" customHeight="1">
      <c r="A37" s="50"/>
      <c r="B37" s="51"/>
      <c r="C37" s="77"/>
      <c r="D37" s="74" t="s">
        <v>15</v>
      </c>
      <c r="E37" s="83">
        <f t="shared" si="6"/>
        <v>214</v>
      </c>
      <c r="F37" s="84">
        <f t="shared" si="6"/>
        <v>215</v>
      </c>
      <c r="G37" s="85">
        <f t="shared" si="6"/>
        <v>218</v>
      </c>
      <c r="H37" s="85">
        <f t="shared" si="6"/>
        <v>217</v>
      </c>
      <c r="I37" s="85">
        <f t="shared" si="6"/>
        <v>222</v>
      </c>
      <c r="J37" s="86">
        <f t="shared" si="6"/>
        <v>225</v>
      </c>
      <c r="K37" s="87">
        <f t="shared" si="6"/>
        <v>226</v>
      </c>
      <c r="L37" s="83">
        <f t="shared" si="6"/>
        <v>220</v>
      </c>
      <c r="M37" s="87">
        <f t="shared" si="6"/>
        <v>232</v>
      </c>
      <c r="N37" s="87">
        <f t="shared" si="6"/>
        <v>232</v>
      </c>
      <c r="O37" s="88">
        <f>O25+O34</f>
        <v>238</v>
      </c>
      <c r="P37" s="88">
        <f t="shared" si="7"/>
        <v>235</v>
      </c>
      <c r="Q37" s="88">
        <f t="shared" si="7"/>
        <v>244</v>
      </c>
      <c r="R37" s="88">
        <f t="shared" si="7"/>
        <v>245</v>
      </c>
      <c r="S37" s="88">
        <f>SUM(S25+S34)</f>
        <v>242</v>
      </c>
      <c r="T37" s="88">
        <f t="shared" si="8"/>
        <v>234</v>
      </c>
      <c r="U37" s="88">
        <f t="shared" si="8"/>
        <v>250</v>
      </c>
      <c r="V37" s="88">
        <f t="shared" si="8"/>
        <v>253</v>
      </c>
      <c r="W37" s="88">
        <f t="shared" si="8"/>
        <v>231</v>
      </c>
      <c r="X37" s="422">
        <f t="shared" si="8"/>
        <v>248</v>
      </c>
    </row>
    <row r="38" spans="1:26" ht="18" customHeight="1">
      <c r="A38" s="41" t="s">
        <v>61</v>
      </c>
      <c r="B38" s="41"/>
      <c r="C38" s="42"/>
      <c r="D38" s="41"/>
      <c r="E38" s="41"/>
      <c r="F38" s="41"/>
      <c r="G38" s="41"/>
      <c r="H38" s="41"/>
      <c r="I38" s="41"/>
      <c r="J38" s="41"/>
      <c r="K38" s="41"/>
      <c r="L38" s="44"/>
      <c r="M38" s="44"/>
      <c r="N38" s="41"/>
      <c r="O38" s="44"/>
      <c r="P38" s="44"/>
      <c r="Q38" s="44"/>
      <c r="R38" s="44"/>
      <c r="S38" s="44"/>
      <c r="T38" s="41"/>
      <c r="U38" s="44"/>
      <c r="V38" s="44"/>
      <c r="W38" s="41"/>
      <c r="X38" s="44" t="s">
        <v>62</v>
      </c>
      <c r="Z38" s="89"/>
    </row>
    <row r="46" spans="1:26">
      <c r="T46" s="6"/>
      <c r="U46" s="6"/>
      <c r="V46" s="6"/>
      <c r="W46" s="6"/>
    </row>
  </sheetData>
  <mergeCells count="21">
    <mergeCell ref="A3:X3"/>
    <mergeCell ref="V6:V7"/>
    <mergeCell ref="W6:W7"/>
    <mergeCell ref="X6:X7"/>
    <mergeCell ref="P6:P7"/>
    <mergeCell ref="Q6:Q7"/>
    <mergeCell ref="R6:R7"/>
    <mergeCell ref="S6:S7"/>
    <mergeCell ref="T6:T7"/>
    <mergeCell ref="U6:U7"/>
    <mergeCell ref="O6:O7"/>
    <mergeCell ref="N6:N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honeticPr fontId="5"/>
  <printOptions horizontalCentered="1" verticalCentered="1"/>
  <pageMargins left="0.59055118110236227" right="0.59055118110236227" top="0.59055118110236227" bottom="0.78740157480314965" header="0" footer="0"/>
  <pageSetup paperSize="9" scale="92" orientation="portrait" verticalDpi="400" r:id="rId1"/>
  <headerFooter alignWithMargins="0"/>
  <rowBreaks count="1" manualBreakCount="1">
    <brk id="2" max="2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8"/>
  <sheetViews>
    <sheetView tabSelected="1" view="pageBreakPreview" zoomScale="75" zoomScaleNormal="75" zoomScaleSheetLayoutView="75" workbookViewId="0">
      <pane xSplit="1" ySplit="26" topLeftCell="B27" activePane="bottomRight" state="frozen"/>
      <selection activeCell="E33" sqref="E33"/>
      <selection pane="topRight" activeCell="E33" sqref="E33"/>
      <selection pane="bottomLeft" activeCell="E33" sqref="E33"/>
      <selection pane="bottomRight"/>
    </sheetView>
  </sheetViews>
  <sheetFormatPr defaultColWidth="10" defaultRowHeight="12"/>
  <cols>
    <col min="1" max="1" width="9.25" style="43" customWidth="1"/>
    <col min="2" max="4" width="6.125" style="43" customWidth="1"/>
    <col min="5" max="22" width="5.875" style="43" customWidth="1"/>
    <col min="23" max="16384" width="10" style="43"/>
  </cols>
  <sheetData>
    <row r="2" spans="1:22" ht="17.25">
      <c r="A2" s="888" t="s">
        <v>63</v>
      </c>
      <c r="B2" s="888"/>
      <c r="C2" s="888"/>
      <c r="D2" s="888"/>
      <c r="E2" s="888"/>
      <c r="F2" s="888"/>
      <c r="G2" s="888"/>
      <c r="H2" s="888"/>
      <c r="I2" s="888"/>
      <c r="J2" s="888"/>
      <c r="K2" s="888"/>
      <c r="L2" s="888"/>
      <c r="M2" s="888"/>
      <c r="N2" s="888"/>
      <c r="O2" s="888"/>
      <c r="P2" s="888"/>
      <c r="Q2" s="888"/>
      <c r="R2" s="888"/>
      <c r="S2" s="888"/>
      <c r="T2" s="888"/>
      <c r="U2" s="888"/>
      <c r="V2" s="888"/>
    </row>
    <row r="3" spans="1:2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</row>
    <row r="4" spans="1:22" ht="18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4" t="s">
        <v>4</v>
      </c>
    </row>
    <row r="5" spans="1:22" ht="18" customHeight="1">
      <c r="A5" s="92" t="s">
        <v>64</v>
      </c>
      <c r="B5" s="93" t="s">
        <v>65</v>
      </c>
      <c r="C5" s="94"/>
      <c r="D5" s="94"/>
      <c r="E5" s="93" t="s">
        <v>66</v>
      </c>
      <c r="F5" s="94"/>
      <c r="G5" s="95"/>
      <c r="H5" s="94" t="s">
        <v>67</v>
      </c>
      <c r="I5" s="94"/>
      <c r="J5" s="94"/>
      <c r="K5" s="93" t="s">
        <v>68</v>
      </c>
      <c r="L5" s="94"/>
      <c r="M5" s="95"/>
      <c r="N5" s="94" t="s">
        <v>69</v>
      </c>
      <c r="O5" s="94"/>
      <c r="P5" s="94"/>
      <c r="Q5" s="93" t="s">
        <v>70</v>
      </c>
      <c r="R5" s="94"/>
      <c r="S5" s="95"/>
      <c r="T5" s="94" t="s">
        <v>71</v>
      </c>
      <c r="U5" s="94"/>
      <c r="V5" s="95"/>
    </row>
    <row r="6" spans="1:22" ht="18" customHeight="1">
      <c r="A6" s="96" t="s">
        <v>12</v>
      </c>
      <c r="B6" s="453" t="s">
        <v>72</v>
      </c>
      <c r="C6" s="453" t="s">
        <v>73</v>
      </c>
      <c r="D6" s="98" t="s">
        <v>74</v>
      </c>
      <c r="E6" s="453" t="s">
        <v>72</v>
      </c>
      <c r="F6" s="453" t="s">
        <v>73</v>
      </c>
      <c r="G6" s="453" t="s">
        <v>74</v>
      </c>
      <c r="H6" s="99" t="s">
        <v>72</v>
      </c>
      <c r="I6" s="453" t="s">
        <v>73</v>
      </c>
      <c r="J6" s="98" t="s">
        <v>74</v>
      </c>
      <c r="K6" s="453" t="s">
        <v>72</v>
      </c>
      <c r="L6" s="453" t="s">
        <v>73</v>
      </c>
      <c r="M6" s="453" t="s">
        <v>74</v>
      </c>
      <c r="N6" s="99" t="s">
        <v>72</v>
      </c>
      <c r="O6" s="453" t="s">
        <v>73</v>
      </c>
      <c r="P6" s="98" t="s">
        <v>74</v>
      </c>
      <c r="Q6" s="453" t="s">
        <v>72</v>
      </c>
      <c r="R6" s="453" t="s">
        <v>73</v>
      </c>
      <c r="S6" s="453" t="s">
        <v>74</v>
      </c>
      <c r="T6" s="99" t="s">
        <v>72</v>
      </c>
      <c r="U6" s="453" t="s">
        <v>73</v>
      </c>
      <c r="V6" s="453" t="s">
        <v>74</v>
      </c>
    </row>
    <row r="7" spans="1:22" s="103" customFormat="1" ht="21" hidden="1" customHeight="1">
      <c r="A7" s="887" t="s">
        <v>75</v>
      </c>
      <c r="B7" s="100">
        <f>SUM(C7:D7)</f>
        <v>3099</v>
      </c>
      <c r="C7" s="101">
        <f>F7+I7+L7+O7+R7+U7</f>
        <v>1549</v>
      </c>
      <c r="D7" s="101">
        <f>G7+J7+M7+P7+S7+V7</f>
        <v>1550</v>
      </c>
      <c r="E7" s="100">
        <f>SUM(F7:G7)</f>
        <v>512</v>
      </c>
      <c r="F7" s="101">
        <v>267</v>
      </c>
      <c r="G7" s="102">
        <v>245</v>
      </c>
      <c r="H7" s="101">
        <f>SUM(I7:J7)</f>
        <v>555</v>
      </c>
      <c r="I7" s="101">
        <v>269</v>
      </c>
      <c r="J7" s="101">
        <v>286</v>
      </c>
      <c r="K7" s="100">
        <f>SUM(L7:M7)</f>
        <v>507</v>
      </c>
      <c r="L7" s="101">
        <v>255</v>
      </c>
      <c r="M7" s="102">
        <v>252</v>
      </c>
      <c r="N7" s="101">
        <f>SUM(O7:P7)</f>
        <v>498</v>
      </c>
      <c r="O7" s="101">
        <v>237</v>
      </c>
      <c r="P7" s="101">
        <v>261</v>
      </c>
      <c r="Q7" s="100">
        <f>SUM(R7:S7)</f>
        <v>505</v>
      </c>
      <c r="R7" s="101">
        <v>256</v>
      </c>
      <c r="S7" s="102">
        <v>249</v>
      </c>
      <c r="T7" s="101">
        <f>SUM(U7:V7)</f>
        <v>522</v>
      </c>
      <c r="U7" s="101">
        <v>265</v>
      </c>
      <c r="V7" s="102">
        <v>257</v>
      </c>
    </row>
    <row r="8" spans="1:22" s="107" customFormat="1" ht="21" hidden="1" customHeight="1">
      <c r="A8" s="890"/>
      <c r="B8" s="104" t="s">
        <v>76</v>
      </c>
      <c r="C8" s="105"/>
      <c r="D8" s="105"/>
      <c r="E8" s="104" t="s">
        <v>77</v>
      </c>
      <c r="F8" s="105"/>
      <c r="G8" s="106"/>
      <c r="H8" s="105" t="s">
        <v>78</v>
      </c>
      <c r="I8" s="105"/>
      <c r="J8" s="105"/>
      <c r="K8" s="104" t="s">
        <v>79</v>
      </c>
      <c r="L8" s="105"/>
      <c r="M8" s="106"/>
      <c r="N8" s="105" t="s">
        <v>80</v>
      </c>
      <c r="O8" s="105"/>
      <c r="P8" s="105"/>
      <c r="Q8" s="104" t="s">
        <v>81</v>
      </c>
      <c r="R8" s="105"/>
      <c r="S8" s="106"/>
      <c r="T8" s="105" t="s">
        <v>80</v>
      </c>
      <c r="U8" s="105"/>
      <c r="V8" s="106"/>
    </row>
    <row r="9" spans="1:22" s="103" customFormat="1" ht="21" hidden="1" customHeight="1">
      <c r="A9" s="900" t="s">
        <v>82</v>
      </c>
      <c r="B9" s="108">
        <f>SUM(C9:D9)</f>
        <v>3150</v>
      </c>
      <c r="C9" s="109">
        <v>1587</v>
      </c>
      <c r="D9" s="110">
        <v>1563</v>
      </c>
      <c r="E9" s="108">
        <v>537</v>
      </c>
      <c r="F9" s="109">
        <v>281</v>
      </c>
      <c r="G9" s="111">
        <f>E9-F9</f>
        <v>256</v>
      </c>
      <c r="H9" s="112">
        <v>522</v>
      </c>
      <c r="I9" s="109">
        <v>273</v>
      </c>
      <c r="J9" s="110">
        <f>H9-I9</f>
        <v>249</v>
      </c>
      <c r="K9" s="108">
        <v>562</v>
      </c>
      <c r="L9" s="109">
        <v>275</v>
      </c>
      <c r="M9" s="111">
        <f>K9-L9</f>
        <v>287</v>
      </c>
      <c r="N9" s="112">
        <v>514</v>
      </c>
      <c r="O9" s="109">
        <v>260</v>
      </c>
      <c r="P9" s="110">
        <f>N9-O9</f>
        <v>254</v>
      </c>
      <c r="Q9" s="108">
        <v>507</v>
      </c>
      <c r="R9" s="109">
        <v>242</v>
      </c>
      <c r="S9" s="111">
        <f>Q9-R9</f>
        <v>265</v>
      </c>
      <c r="T9" s="112">
        <v>508</v>
      </c>
      <c r="U9" s="109">
        <v>256</v>
      </c>
      <c r="V9" s="111">
        <f>T9-U9</f>
        <v>252</v>
      </c>
    </row>
    <row r="10" spans="1:22" s="118" customFormat="1" ht="21" hidden="1" customHeight="1">
      <c r="A10" s="899"/>
      <c r="B10" s="113">
        <v>-22</v>
      </c>
      <c r="C10" s="114"/>
      <c r="D10" s="115"/>
      <c r="E10" s="113">
        <v>-3</v>
      </c>
      <c r="F10" s="114"/>
      <c r="G10" s="116"/>
      <c r="H10" s="117">
        <v>-2</v>
      </c>
      <c r="I10" s="114"/>
      <c r="J10" s="115"/>
      <c r="K10" s="113">
        <v>-3</v>
      </c>
      <c r="L10" s="114"/>
      <c r="M10" s="116"/>
      <c r="N10" s="117">
        <v>-7</v>
      </c>
      <c r="O10" s="114"/>
      <c r="P10" s="115"/>
      <c r="Q10" s="113">
        <v>-5</v>
      </c>
      <c r="R10" s="114"/>
      <c r="S10" s="116"/>
      <c r="T10" s="117">
        <v>-2</v>
      </c>
      <c r="U10" s="114"/>
      <c r="V10" s="116"/>
    </row>
    <row r="11" spans="1:22" s="103" customFormat="1" ht="21" hidden="1" customHeight="1">
      <c r="A11" s="899" t="s">
        <v>83</v>
      </c>
      <c r="B11" s="119">
        <f>SUM(C11:D11)</f>
        <v>3198</v>
      </c>
      <c r="C11" s="120">
        <v>1661</v>
      </c>
      <c r="D11" s="121">
        <v>1537</v>
      </c>
      <c r="E11" s="119">
        <v>489</v>
      </c>
      <c r="F11" s="120">
        <v>260</v>
      </c>
      <c r="G11" s="122">
        <f>E11-F11</f>
        <v>229</v>
      </c>
      <c r="H11" s="123">
        <v>523</v>
      </c>
      <c r="I11" s="120">
        <v>281</v>
      </c>
      <c r="J11" s="121">
        <f>H11-I11</f>
        <v>242</v>
      </c>
      <c r="K11" s="119">
        <v>546</v>
      </c>
      <c r="L11" s="120">
        <v>286</v>
      </c>
      <c r="M11" s="122">
        <f>K11-L11</f>
        <v>260</v>
      </c>
      <c r="N11" s="123">
        <v>541</v>
      </c>
      <c r="O11" s="120">
        <v>282</v>
      </c>
      <c r="P11" s="121">
        <f>N11-O11</f>
        <v>259</v>
      </c>
      <c r="Q11" s="119">
        <v>582</v>
      </c>
      <c r="R11" s="120">
        <v>285</v>
      </c>
      <c r="S11" s="122">
        <f>Q11-R11</f>
        <v>297</v>
      </c>
      <c r="T11" s="123">
        <v>517</v>
      </c>
      <c r="U11" s="120">
        <v>267</v>
      </c>
      <c r="V11" s="122">
        <f>T11-U11</f>
        <v>250</v>
      </c>
    </row>
    <row r="12" spans="1:22" s="118" customFormat="1" ht="21" hidden="1" customHeight="1">
      <c r="A12" s="899"/>
      <c r="B12" s="113">
        <v>-20</v>
      </c>
      <c r="C12" s="114"/>
      <c r="D12" s="115"/>
      <c r="E12" s="113">
        <v>-1</v>
      </c>
      <c r="F12" s="114"/>
      <c r="G12" s="116"/>
      <c r="H12" s="117">
        <v>-4</v>
      </c>
      <c r="I12" s="114"/>
      <c r="J12" s="115"/>
      <c r="K12" s="113">
        <v>-3</v>
      </c>
      <c r="L12" s="114"/>
      <c r="M12" s="116"/>
      <c r="N12" s="117">
        <v>-3</v>
      </c>
      <c r="O12" s="114"/>
      <c r="P12" s="115"/>
      <c r="Q12" s="113">
        <v>-4</v>
      </c>
      <c r="R12" s="114"/>
      <c r="S12" s="116"/>
      <c r="T12" s="117">
        <v>-5</v>
      </c>
      <c r="U12" s="114"/>
      <c r="V12" s="116"/>
    </row>
    <row r="13" spans="1:22" s="103" customFormat="1" ht="21" hidden="1" customHeight="1">
      <c r="A13" s="899">
        <v>8</v>
      </c>
      <c r="B13" s="119">
        <f>SUM(C13:D13)</f>
        <v>3218</v>
      </c>
      <c r="C13" s="120">
        <v>1682</v>
      </c>
      <c r="D13" s="121">
        <v>1536</v>
      </c>
      <c r="E13" s="119">
        <v>528</v>
      </c>
      <c r="F13" s="120">
        <v>278</v>
      </c>
      <c r="G13" s="122">
        <f>E13-F13</f>
        <v>250</v>
      </c>
      <c r="H13" s="123">
        <v>496</v>
      </c>
      <c r="I13" s="120">
        <v>268</v>
      </c>
      <c r="J13" s="121">
        <f>H13-I13</f>
        <v>228</v>
      </c>
      <c r="K13" s="119">
        <v>532</v>
      </c>
      <c r="L13" s="120">
        <v>289</v>
      </c>
      <c r="M13" s="122">
        <f>K13-L13</f>
        <v>243</v>
      </c>
      <c r="N13" s="123">
        <v>538</v>
      </c>
      <c r="O13" s="120">
        <v>280</v>
      </c>
      <c r="P13" s="121">
        <f>N13-O13</f>
        <v>258</v>
      </c>
      <c r="Q13" s="119">
        <v>544</v>
      </c>
      <c r="R13" s="120">
        <v>283</v>
      </c>
      <c r="S13" s="122">
        <f>Q13-R13</f>
        <v>261</v>
      </c>
      <c r="T13" s="123">
        <v>580</v>
      </c>
      <c r="U13" s="120">
        <v>284</v>
      </c>
      <c r="V13" s="122">
        <f>T13-U13</f>
        <v>296</v>
      </c>
    </row>
    <row r="14" spans="1:22" s="118" customFormat="1" ht="21" hidden="1" customHeight="1">
      <c r="A14" s="899"/>
      <c r="B14" s="113">
        <v>-20</v>
      </c>
      <c r="C14" s="114"/>
      <c r="D14" s="115"/>
      <c r="E14" s="113">
        <v>-2</v>
      </c>
      <c r="F14" s="114"/>
      <c r="G14" s="116"/>
      <c r="H14" s="117">
        <v>-2</v>
      </c>
      <c r="I14" s="114"/>
      <c r="J14" s="115"/>
      <c r="K14" s="113">
        <v>-5</v>
      </c>
      <c r="L14" s="114"/>
      <c r="M14" s="116"/>
      <c r="N14" s="117">
        <v>-3</v>
      </c>
      <c r="O14" s="114"/>
      <c r="P14" s="115"/>
      <c r="Q14" s="113">
        <v>-3</v>
      </c>
      <c r="R14" s="114"/>
      <c r="S14" s="116"/>
      <c r="T14" s="117">
        <v>-5</v>
      </c>
      <c r="U14" s="114"/>
      <c r="V14" s="116"/>
    </row>
    <row r="15" spans="1:22" s="103" customFormat="1" ht="16.5" hidden="1" customHeight="1">
      <c r="A15" s="899" t="s">
        <v>21</v>
      </c>
      <c r="B15" s="119">
        <f>SUM(C15:D15)</f>
        <v>3194</v>
      </c>
      <c r="C15" s="120">
        <v>1681</v>
      </c>
      <c r="D15" s="121">
        <v>1513</v>
      </c>
      <c r="E15" s="119">
        <v>509</v>
      </c>
      <c r="F15" s="120">
        <v>256</v>
      </c>
      <c r="G15" s="122">
        <f>E15-F15</f>
        <v>253</v>
      </c>
      <c r="H15" s="123">
        <v>540</v>
      </c>
      <c r="I15" s="120">
        <v>286</v>
      </c>
      <c r="J15" s="121">
        <f>H15-I15</f>
        <v>254</v>
      </c>
      <c r="K15" s="119">
        <v>506</v>
      </c>
      <c r="L15" s="120">
        <v>274</v>
      </c>
      <c r="M15" s="122">
        <f>K15-L15</f>
        <v>232</v>
      </c>
      <c r="N15" s="123">
        <v>539</v>
      </c>
      <c r="O15" s="120">
        <v>292</v>
      </c>
      <c r="P15" s="121">
        <f>N15-O15</f>
        <v>247</v>
      </c>
      <c r="Q15" s="119">
        <v>552</v>
      </c>
      <c r="R15" s="120">
        <v>286</v>
      </c>
      <c r="S15" s="122">
        <f>Q15-R15</f>
        <v>266</v>
      </c>
      <c r="T15" s="123">
        <v>548</v>
      </c>
      <c r="U15" s="120">
        <v>287</v>
      </c>
      <c r="V15" s="122">
        <f>T15-U15</f>
        <v>261</v>
      </c>
    </row>
    <row r="16" spans="1:22" s="118" customFormat="1" ht="17.25" hidden="1" customHeight="1">
      <c r="A16" s="899"/>
      <c r="B16" s="113">
        <v>-17</v>
      </c>
      <c r="C16" s="114"/>
      <c r="D16" s="115"/>
      <c r="E16" s="113" t="s">
        <v>84</v>
      </c>
      <c r="F16" s="114"/>
      <c r="G16" s="116"/>
      <c r="H16" s="117">
        <v>-3</v>
      </c>
      <c r="I16" s="114"/>
      <c r="J16" s="115"/>
      <c r="K16" s="113">
        <v>-2</v>
      </c>
      <c r="L16" s="114"/>
      <c r="M16" s="116"/>
      <c r="N16" s="117">
        <v>-5</v>
      </c>
      <c r="O16" s="114"/>
      <c r="P16" s="115"/>
      <c r="Q16" s="113">
        <v>-3</v>
      </c>
      <c r="R16" s="114"/>
      <c r="S16" s="116"/>
      <c r="T16" s="117">
        <v>-4</v>
      </c>
      <c r="U16" s="114"/>
      <c r="V16" s="116"/>
    </row>
    <row r="17" spans="1:22" s="103" customFormat="1" ht="17.25" hidden="1" customHeight="1">
      <c r="A17" s="901" t="s">
        <v>22</v>
      </c>
      <c r="B17" s="124">
        <f>SUM(C17:D17)</f>
        <v>3196</v>
      </c>
      <c r="C17" s="125">
        <v>1694</v>
      </c>
      <c r="D17" s="125">
        <v>1502</v>
      </c>
      <c r="E17" s="124">
        <v>511</v>
      </c>
      <c r="F17" s="125">
        <v>283</v>
      </c>
      <c r="G17" s="126">
        <f>E17-F17</f>
        <v>228</v>
      </c>
      <c r="H17" s="125">
        <v>515</v>
      </c>
      <c r="I17" s="125">
        <v>260</v>
      </c>
      <c r="J17" s="125">
        <f>H17-I17</f>
        <v>255</v>
      </c>
      <c r="K17" s="124">
        <v>550</v>
      </c>
      <c r="L17" s="125">
        <v>288</v>
      </c>
      <c r="M17" s="126">
        <f>K17-L17</f>
        <v>262</v>
      </c>
      <c r="N17" s="125">
        <v>519</v>
      </c>
      <c r="O17" s="125">
        <v>279</v>
      </c>
      <c r="P17" s="125">
        <f>N17-O17</f>
        <v>240</v>
      </c>
      <c r="Q17" s="124">
        <v>543</v>
      </c>
      <c r="R17" s="125">
        <v>296</v>
      </c>
      <c r="S17" s="126">
        <f>Q17-R17</f>
        <v>247</v>
      </c>
      <c r="T17" s="125">
        <v>558</v>
      </c>
      <c r="U17" s="125">
        <v>288</v>
      </c>
      <c r="V17" s="126">
        <f>T17-U17</f>
        <v>270</v>
      </c>
    </row>
    <row r="18" spans="1:22" s="118" customFormat="1" ht="17.25" hidden="1" customHeight="1">
      <c r="A18" s="890"/>
      <c r="B18" s="127">
        <v>-15</v>
      </c>
      <c r="C18" s="128"/>
      <c r="D18" s="128"/>
      <c r="E18" s="127">
        <v>-2</v>
      </c>
      <c r="F18" s="128"/>
      <c r="G18" s="129"/>
      <c r="H18" s="128">
        <v>-2</v>
      </c>
      <c r="I18" s="128"/>
      <c r="J18" s="128"/>
      <c r="K18" s="127">
        <v>-2</v>
      </c>
      <c r="L18" s="128"/>
      <c r="M18" s="129"/>
      <c r="N18" s="128">
        <v>-3</v>
      </c>
      <c r="O18" s="128"/>
      <c r="P18" s="128"/>
      <c r="Q18" s="127">
        <v>-3</v>
      </c>
      <c r="R18" s="128"/>
      <c r="S18" s="129"/>
      <c r="T18" s="128">
        <v>-3</v>
      </c>
      <c r="U18" s="128"/>
      <c r="V18" s="129"/>
    </row>
    <row r="19" spans="1:22" s="103" customFormat="1" ht="17.25" hidden="1" customHeight="1">
      <c r="A19" s="890" t="s">
        <v>23</v>
      </c>
      <c r="B19" s="130">
        <f>SUM(C19:D19)</f>
        <v>3164</v>
      </c>
      <c r="C19" s="131">
        <v>1654</v>
      </c>
      <c r="D19" s="131">
        <v>1510</v>
      </c>
      <c r="E19" s="130">
        <v>509</v>
      </c>
      <c r="F19" s="131">
        <v>241</v>
      </c>
      <c r="G19" s="132">
        <f>E19-F19</f>
        <v>268</v>
      </c>
      <c r="H19" s="131">
        <v>518</v>
      </c>
      <c r="I19" s="131">
        <v>287</v>
      </c>
      <c r="J19" s="131">
        <f>H19-I19</f>
        <v>231</v>
      </c>
      <c r="K19" s="130">
        <v>521</v>
      </c>
      <c r="L19" s="131">
        <v>262</v>
      </c>
      <c r="M19" s="132">
        <f>K19-L19</f>
        <v>259</v>
      </c>
      <c r="N19" s="131">
        <v>551</v>
      </c>
      <c r="O19" s="131">
        <v>292</v>
      </c>
      <c r="P19" s="131">
        <f>N19-O19</f>
        <v>259</v>
      </c>
      <c r="Q19" s="130">
        <v>516</v>
      </c>
      <c r="R19" s="131">
        <v>276</v>
      </c>
      <c r="S19" s="132">
        <f>Q19-R19</f>
        <v>240</v>
      </c>
      <c r="T19" s="131">
        <v>549</v>
      </c>
      <c r="U19" s="131">
        <v>296</v>
      </c>
      <c r="V19" s="132">
        <f>T19-U19</f>
        <v>253</v>
      </c>
    </row>
    <row r="20" spans="1:22" s="118" customFormat="1" ht="17.25" hidden="1" customHeight="1">
      <c r="A20" s="890"/>
      <c r="B20" s="127">
        <v>-16</v>
      </c>
      <c r="C20" s="128"/>
      <c r="D20" s="128"/>
      <c r="E20" s="127">
        <v>-2</v>
      </c>
      <c r="F20" s="128"/>
      <c r="G20" s="129"/>
      <c r="H20" s="128">
        <v>-2</v>
      </c>
      <c r="I20" s="128"/>
      <c r="J20" s="128"/>
      <c r="K20" s="127">
        <v>-2</v>
      </c>
      <c r="L20" s="128"/>
      <c r="M20" s="129"/>
      <c r="N20" s="128">
        <v>-2</v>
      </c>
      <c r="O20" s="128"/>
      <c r="P20" s="128"/>
      <c r="Q20" s="127">
        <v>-6</v>
      </c>
      <c r="R20" s="128"/>
      <c r="S20" s="129"/>
      <c r="T20" s="128">
        <v>-2</v>
      </c>
      <c r="U20" s="128"/>
      <c r="V20" s="129"/>
    </row>
    <row r="21" spans="1:22" s="103" customFormat="1" ht="17.25" hidden="1" customHeight="1">
      <c r="A21" s="890" t="s">
        <v>24</v>
      </c>
      <c r="B21" s="45">
        <f>SUM(C21:D21)</f>
        <v>3156</v>
      </c>
      <c r="C21" s="46">
        <v>1655</v>
      </c>
      <c r="D21" s="46">
        <v>1501</v>
      </c>
      <c r="E21" s="133">
        <v>520</v>
      </c>
      <c r="F21" s="134">
        <v>284</v>
      </c>
      <c r="G21" s="48">
        <f>E21-F21</f>
        <v>236</v>
      </c>
      <c r="H21" s="134">
        <v>515</v>
      </c>
      <c r="I21" s="134">
        <v>245</v>
      </c>
      <c r="J21" s="134">
        <f>H21-I21</f>
        <v>270</v>
      </c>
      <c r="K21" s="133">
        <v>521</v>
      </c>
      <c r="L21" s="134">
        <v>289</v>
      </c>
      <c r="M21" s="48">
        <f>K21-L21</f>
        <v>232</v>
      </c>
      <c r="N21" s="134">
        <v>529</v>
      </c>
      <c r="O21" s="134">
        <v>269</v>
      </c>
      <c r="P21" s="134">
        <f>N21-O21</f>
        <v>260</v>
      </c>
      <c r="Q21" s="133">
        <v>553</v>
      </c>
      <c r="R21" s="134">
        <v>295</v>
      </c>
      <c r="S21" s="48">
        <f>Q21-R21</f>
        <v>258</v>
      </c>
      <c r="T21" s="134">
        <v>518</v>
      </c>
      <c r="U21" s="134">
        <v>273</v>
      </c>
      <c r="V21" s="48">
        <f>T21-U21</f>
        <v>245</v>
      </c>
    </row>
    <row r="22" spans="1:22" s="138" customFormat="1" ht="17.25" hidden="1" customHeight="1">
      <c r="A22" s="890"/>
      <c r="B22" s="135">
        <v>-18</v>
      </c>
      <c r="C22" s="136"/>
      <c r="D22" s="136"/>
      <c r="E22" s="135">
        <v>-3</v>
      </c>
      <c r="F22" s="136"/>
      <c r="G22" s="137"/>
      <c r="H22" s="136">
        <v>-3</v>
      </c>
      <c r="I22" s="136"/>
      <c r="J22" s="136"/>
      <c r="K22" s="135">
        <v>-2</v>
      </c>
      <c r="L22" s="136"/>
      <c r="M22" s="137"/>
      <c r="N22" s="136">
        <v>-1</v>
      </c>
      <c r="O22" s="136"/>
      <c r="P22" s="136"/>
      <c r="Q22" s="135">
        <v>-3</v>
      </c>
      <c r="R22" s="136"/>
      <c r="S22" s="137"/>
      <c r="T22" s="136">
        <v>-6</v>
      </c>
      <c r="U22" s="136"/>
      <c r="V22" s="137"/>
    </row>
    <row r="23" spans="1:22" s="103" customFormat="1" ht="17.25" hidden="1" customHeight="1">
      <c r="A23" s="890">
        <v>13</v>
      </c>
      <c r="B23" s="64">
        <f>SUM(C23:D23)</f>
        <v>3179</v>
      </c>
      <c r="C23" s="72">
        <v>1659</v>
      </c>
      <c r="D23" s="72">
        <v>1520</v>
      </c>
      <c r="E23" s="139">
        <v>530</v>
      </c>
      <c r="F23" s="140">
        <v>272</v>
      </c>
      <c r="G23" s="141">
        <f>E23-F23</f>
        <v>258</v>
      </c>
      <c r="H23" s="140">
        <v>521</v>
      </c>
      <c r="I23" s="140">
        <v>280</v>
      </c>
      <c r="J23" s="140">
        <f>H23-I23</f>
        <v>241</v>
      </c>
      <c r="K23" s="139">
        <v>520</v>
      </c>
      <c r="L23" s="140">
        <v>249</v>
      </c>
      <c r="M23" s="141">
        <f>K23-L23</f>
        <v>271</v>
      </c>
      <c r="N23" s="140">
        <v>523</v>
      </c>
      <c r="O23" s="140">
        <v>290</v>
      </c>
      <c r="P23" s="140">
        <f>N23-O23</f>
        <v>233</v>
      </c>
      <c r="Q23" s="139">
        <v>529</v>
      </c>
      <c r="R23" s="140">
        <v>269</v>
      </c>
      <c r="S23" s="141">
        <f>Q23-R23</f>
        <v>260</v>
      </c>
      <c r="T23" s="140">
        <v>556</v>
      </c>
      <c r="U23" s="140">
        <v>299</v>
      </c>
      <c r="V23" s="141">
        <f>T23-U23</f>
        <v>257</v>
      </c>
    </row>
    <row r="24" spans="1:22" s="118" customFormat="1" ht="17.25" hidden="1" customHeight="1">
      <c r="A24" s="890"/>
      <c r="B24" s="135">
        <v>-14</v>
      </c>
      <c r="C24" s="136"/>
      <c r="D24" s="136"/>
      <c r="E24" s="135">
        <v>-1</v>
      </c>
      <c r="F24" s="136"/>
      <c r="G24" s="137"/>
      <c r="H24" s="136">
        <v>-4</v>
      </c>
      <c r="I24" s="136"/>
      <c r="J24" s="136"/>
      <c r="K24" s="135">
        <v>-3</v>
      </c>
      <c r="L24" s="136"/>
      <c r="M24" s="137"/>
      <c r="N24" s="136">
        <v>-2</v>
      </c>
      <c r="O24" s="136"/>
      <c r="P24" s="136"/>
      <c r="Q24" s="135">
        <v>-1</v>
      </c>
      <c r="R24" s="136"/>
      <c r="S24" s="137"/>
      <c r="T24" s="136">
        <v>-3</v>
      </c>
      <c r="U24" s="136"/>
      <c r="V24" s="137"/>
    </row>
    <row r="25" spans="1:22" s="118" customFormat="1" ht="17.25" hidden="1" customHeight="1">
      <c r="A25" s="890">
        <v>14</v>
      </c>
      <c r="B25" s="64">
        <f>SUM(C25:D25)</f>
        <v>3160</v>
      </c>
      <c r="C25" s="72">
        <v>1629</v>
      </c>
      <c r="D25" s="72">
        <v>1531</v>
      </c>
      <c r="E25" s="139">
        <v>529</v>
      </c>
      <c r="F25" s="140">
        <v>257</v>
      </c>
      <c r="G25" s="141">
        <v>272</v>
      </c>
      <c r="H25" s="140">
        <v>538</v>
      </c>
      <c r="I25" s="140">
        <v>275</v>
      </c>
      <c r="J25" s="140">
        <v>263</v>
      </c>
      <c r="K25" s="139">
        <v>522</v>
      </c>
      <c r="L25" s="140">
        <v>285</v>
      </c>
      <c r="M25" s="141">
        <v>237</v>
      </c>
      <c r="N25" s="140">
        <v>523</v>
      </c>
      <c r="O25" s="140">
        <v>253</v>
      </c>
      <c r="P25" s="140">
        <v>270</v>
      </c>
      <c r="Q25" s="139">
        <v>520</v>
      </c>
      <c r="R25" s="140">
        <v>290</v>
      </c>
      <c r="S25" s="141">
        <v>230</v>
      </c>
      <c r="T25" s="140">
        <v>528</v>
      </c>
      <c r="U25" s="140">
        <v>269</v>
      </c>
      <c r="V25" s="141">
        <v>259</v>
      </c>
    </row>
    <row r="26" spans="1:22" s="118" customFormat="1" ht="17.25" hidden="1" customHeight="1">
      <c r="A26" s="890"/>
      <c r="B26" s="135">
        <v>-14</v>
      </c>
      <c r="C26" s="136"/>
      <c r="D26" s="136"/>
      <c r="E26" s="135">
        <v>-3</v>
      </c>
      <c r="F26" s="136"/>
      <c r="G26" s="137"/>
      <c r="H26" s="136">
        <v>-1</v>
      </c>
      <c r="I26" s="136"/>
      <c r="J26" s="136"/>
      <c r="K26" s="135">
        <v>-4</v>
      </c>
      <c r="L26" s="136"/>
      <c r="M26" s="137"/>
      <c r="N26" s="136">
        <v>-2</v>
      </c>
      <c r="O26" s="136"/>
      <c r="P26" s="136"/>
      <c r="Q26" s="135">
        <v>-3</v>
      </c>
      <c r="R26" s="136"/>
      <c r="S26" s="137"/>
      <c r="T26" s="136">
        <v>-1</v>
      </c>
      <c r="U26" s="136"/>
      <c r="V26" s="137"/>
    </row>
    <row r="27" spans="1:22" ht="17.25" customHeight="1">
      <c r="A27" s="890" t="s">
        <v>233</v>
      </c>
      <c r="B27" s="472">
        <f>SUM(C27:D27)</f>
        <v>2951</v>
      </c>
      <c r="C27" s="473">
        <f>SUM(U27+R27+O27+L27+I27+F27)</f>
        <v>1509</v>
      </c>
      <c r="D27" s="474">
        <f>SUM(V27+S27+P27+M27+J27+G27)</f>
        <v>1442</v>
      </c>
      <c r="E27" s="472">
        <v>476</v>
      </c>
      <c r="F27" s="473">
        <v>233</v>
      </c>
      <c r="G27" s="474">
        <f>E27-F27</f>
        <v>243</v>
      </c>
      <c r="H27" s="472">
        <v>451</v>
      </c>
      <c r="I27" s="473">
        <v>237</v>
      </c>
      <c r="J27" s="474">
        <f>H27-I27</f>
        <v>214</v>
      </c>
      <c r="K27" s="472">
        <v>497</v>
      </c>
      <c r="L27" s="473">
        <v>250</v>
      </c>
      <c r="M27" s="474">
        <f>K27-L27</f>
        <v>247</v>
      </c>
      <c r="N27" s="472">
        <v>477</v>
      </c>
      <c r="O27" s="473">
        <v>240</v>
      </c>
      <c r="P27" s="474">
        <f>N27-O27</f>
        <v>237</v>
      </c>
      <c r="Q27" s="472">
        <v>494</v>
      </c>
      <c r="R27" s="473">
        <v>260</v>
      </c>
      <c r="S27" s="474">
        <f>Q27-R27</f>
        <v>234</v>
      </c>
      <c r="T27" s="472">
        <v>556</v>
      </c>
      <c r="U27" s="473">
        <v>289</v>
      </c>
      <c r="V27" s="474">
        <f>T27-U27</f>
        <v>267</v>
      </c>
    </row>
    <row r="28" spans="1:22" ht="17.25" customHeight="1">
      <c r="A28" s="890"/>
      <c r="B28" s="475">
        <f>SUM(E28+H28+K28+N28+Q28+T28)</f>
        <v>34</v>
      </c>
      <c r="C28" s="476"/>
      <c r="D28" s="477"/>
      <c r="E28" s="475">
        <v>6</v>
      </c>
      <c r="F28" s="478"/>
      <c r="G28" s="477"/>
      <c r="H28" s="475">
        <v>4</v>
      </c>
      <c r="I28" s="476"/>
      <c r="J28" s="477"/>
      <c r="K28" s="475">
        <v>4</v>
      </c>
      <c r="L28" s="476"/>
      <c r="M28" s="477"/>
      <c r="N28" s="475">
        <v>4</v>
      </c>
      <c r="O28" s="476"/>
      <c r="P28" s="477"/>
      <c r="Q28" s="475">
        <v>8</v>
      </c>
      <c r="R28" s="476"/>
      <c r="S28" s="477"/>
      <c r="T28" s="475">
        <v>8</v>
      </c>
      <c r="U28" s="478"/>
      <c r="V28" s="477"/>
    </row>
    <row r="29" spans="1:22" ht="17.25" customHeight="1">
      <c r="A29" s="890">
        <v>26</v>
      </c>
      <c r="B29" s="472">
        <f>SUM(C29:D29)</f>
        <v>2861</v>
      </c>
      <c r="C29" s="473">
        <f>SUM(F29+I29+L29+O29+R29+U29)</f>
        <v>1452</v>
      </c>
      <c r="D29" s="474">
        <f>SUM(G29+J29+M29+P29+S29+V29)</f>
        <v>1409</v>
      </c>
      <c r="E29" s="472">
        <v>482</v>
      </c>
      <c r="F29" s="473">
        <v>246</v>
      </c>
      <c r="G29" s="474">
        <f>E29-F29</f>
        <v>236</v>
      </c>
      <c r="H29" s="472">
        <v>472</v>
      </c>
      <c r="I29" s="473">
        <v>230</v>
      </c>
      <c r="J29" s="474">
        <f>H29-I29</f>
        <v>242</v>
      </c>
      <c r="K29" s="472">
        <v>448</v>
      </c>
      <c r="L29" s="473">
        <v>234</v>
      </c>
      <c r="M29" s="474">
        <f>K29-L29</f>
        <v>214</v>
      </c>
      <c r="N29" s="472">
        <v>497</v>
      </c>
      <c r="O29" s="473">
        <v>252</v>
      </c>
      <c r="P29" s="474">
        <f>N29-O29</f>
        <v>245</v>
      </c>
      <c r="Q29" s="472">
        <v>471</v>
      </c>
      <c r="R29" s="473">
        <v>236</v>
      </c>
      <c r="S29" s="474">
        <f>Q29-R29</f>
        <v>235</v>
      </c>
      <c r="T29" s="472">
        <v>491</v>
      </c>
      <c r="U29" s="473">
        <v>254</v>
      </c>
      <c r="V29" s="474">
        <f>T29-U29</f>
        <v>237</v>
      </c>
    </row>
    <row r="30" spans="1:22" ht="17.25" customHeight="1">
      <c r="A30" s="890"/>
      <c r="B30" s="475">
        <f>SUM(E30+H30+K30+N30+Q30+T30)</f>
        <v>38</v>
      </c>
      <c r="C30" s="478"/>
      <c r="D30" s="479"/>
      <c r="E30" s="475">
        <v>6</v>
      </c>
      <c r="F30" s="478"/>
      <c r="G30" s="479"/>
      <c r="H30" s="475">
        <v>8</v>
      </c>
      <c r="I30" s="478"/>
      <c r="J30" s="479"/>
      <c r="K30" s="475">
        <v>5</v>
      </c>
      <c r="L30" s="478"/>
      <c r="M30" s="479"/>
      <c r="N30" s="475">
        <v>5</v>
      </c>
      <c r="O30" s="478"/>
      <c r="P30" s="479"/>
      <c r="Q30" s="475">
        <v>4</v>
      </c>
      <c r="R30" s="478"/>
      <c r="S30" s="479"/>
      <c r="T30" s="475">
        <v>10</v>
      </c>
      <c r="U30" s="478"/>
      <c r="V30" s="479"/>
    </row>
    <row r="31" spans="1:22" ht="17.25" customHeight="1">
      <c r="A31" s="890">
        <v>27</v>
      </c>
      <c r="B31" s="472">
        <f>SUM(C31:D31)</f>
        <v>2844</v>
      </c>
      <c r="C31" s="473">
        <f>SUM(F31+I31+L31+O31+R31+U31)</f>
        <v>1442</v>
      </c>
      <c r="D31" s="474">
        <f>SUM(G31+J31+M31+P31+S31+V31)</f>
        <v>1402</v>
      </c>
      <c r="E31" s="472">
        <v>471</v>
      </c>
      <c r="F31" s="473">
        <v>238</v>
      </c>
      <c r="G31" s="474">
        <f>E31-F31</f>
        <v>233</v>
      </c>
      <c r="H31" s="472">
        <v>485</v>
      </c>
      <c r="I31" s="473">
        <v>248</v>
      </c>
      <c r="J31" s="474">
        <f>H31-I31</f>
        <v>237</v>
      </c>
      <c r="K31" s="472">
        <v>471</v>
      </c>
      <c r="L31" s="473">
        <v>230</v>
      </c>
      <c r="M31" s="474">
        <f>K31-L31</f>
        <v>241</v>
      </c>
      <c r="N31" s="472">
        <v>443</v>
      </c>
      <c r="O31" s="473">
        <v>234</v>
      </c>
      <c r="P31" s="474">
        <f>N31-O31</f>
        <v>209</v>
      </c>
      <c r="Q31" s="472">
        <v>501</v>
      </c>
      <c r="R31" s="473">
        <v>254</v>
      </c>
      <c r="S31" s="474">
        <f>Q31-R31</f>
        <v>247</v>
      </c>
      <c r="T31" s="472">
        <v>473</v>
      </c>
      <c r="U31" s="473">
        <v>238</v>
      </c>
      <c r="V31" s="474">
        <f>T31-U31</f>
        <v>235</v>
      </c>
    </row>
    <row r="32" spans="1:22" ht="17.25" customHeight="1">
      <c r="A32" s="890"/>
      <c r="B32" s="475">
        <f>SUM(E32+H32+K32+N32+Q32+T32)</f>
        <v>40</v>
      </c>
      <c r="C32" s="478"/>
      <c r="D32" s="479"/>
      <c r="E32" s="475">
        <v>5</v>
      </c>
      <c r="F32" s="478"/>
      <c r="G32" s="479"/>
      <c r="H32" s="475">
        <v>8</v>
      </c>
      <c r="I32" s="478"/>
      <c r="J32" s="479"/>
      <c r="K32" s="475">
        <v>8</v>
      </c>
      <c r="L32" s="478"/>
      <c r="M32" s="479"/>
      <c r="N32" s="475">
        <v>8</v>
      </c>
      <c r="O32" s="478"/>
      <c r="P32" s="479"/>
      <c r="Q32" s="475">
        <v>7</v>
      </c>
      <c r="R32" s="478"/>
      <c r="S32" s="479"/>
      <c r="T32" s="475">
        <v>4</v>
      </c>
      <c r="U32" s="478"/>
      <c r="V32" s="479"/>
    </row>
    <row r="33" spans="1:22" ht="17.25" customHeight="1">
      <c r="A33" s="890">
        <v>28</v>
      </c>
      <c r="B33" s="472">
        <f>SUM(C33:D33)</f>
        <v>2861</v>
      </c>
      <c r="C33" s="473">
        <f>SUM(U33+R33+O33+L33+I33+F33)</f>
        <v>1474</v>
      </c>
      <c r="D33" s="474">
        <f>SUM(V33+S33+P33+M33+J33+G33)</f>
        <v>1387</v>
      </c>
      <c r="E33" s="472">
        <v>488</v>
      </c>
      <c r="F33" s="473">
        <v>267</v>
      </c>
      <c r="G33" s="474">
        <f>E33-F33</f>
        <v>221</v>
      </c>
      <c r="H33" s="472">
        <v>468</v>
      </c>
      <c r="I33" s="473">
        <v>237</v>
      </c>
      <c r="J33" s="474">
        <f>H33-I33</f>
        <v>231</v>
      </c>
      <c r="K33" s="472">
        <v>490</v>
      </c>
      <c r="L33" s="473">
        <v>248</v>
      </c>
      <c r="M33" s="474">
        <f>K33-L33</f>
        <v>242</v>
      </c>
      <c r="N33" s="472">
        <v>475</v>
      </c>
      <c r="O33" s="473">
        <v>233</v>
      </c>
      <c r="P33" s="474">
        <f>N33-O33</f>
        <v>242</v>
      </c>
      <c r="Q33" s="472">
        <v>445</v>
      </c>
      <c r="R33" s="473">
        <v>234</v>
      </c>
      <c r="S33" s="474">
        <f>Q33-R33</f>
        <v>211</v>
      </c>
      <c r="T33" s="472">
        <v>495</v>
      </c>
      <c r="U33" s="473">
        <v>255</v>
      </c>
      <c r="V33" s="474">
        <f>T33-U33</f>
        <v>240</v>
      </c>
    </row>
    <row r="34" spans="1:22" ht="17.25" customHeight="1">
      <c r="A34" s="890"/>
      <c r="B34" s="475">
        <f>SUM(E34+H34+K34+N34+Q34+T34)</f>
        <v>37</v>
      </c>
      <c r="C34" s="478"/>
      <c r="D34" s="479"/>
      <c r="E34" s="475">
        <v>2</v>
      </c>
      <c r="F34" s="478"/>
      <c r="G34" s="479"/>
      <c r="H34" s="475">
        <v>5</v>
      </c>
      <c r="I34" s="478"/>
      <c r="J34" s="479"/>
      <c r="K34" s="475">
        <v>7</v>
      </c>
      <c r="L34" s="478"/>
      <c r="M34" s="479"/>
      <c r="N34" s="475">
        <v>9</v>
      </c>
      <c r="O34" s="478"/>
      <c r="P34" s="479"/>
      <c r="Q34" s="475">
        <v>7</v>
      </c>
      <c r="R34" s="478"/>
      <c r="S34" s="479"/>
      <c r="T34" s="475">
        <v>7</v>
      </c>
      <c r="U34" s="478"/>
      <c r="V34" s="479"/>
    </row>
    <row r="35" spans="1:22" ht="17.25" customHeight="1">
      <c r="A35" s="890">
        <v>29</v>
      </c>
      <c r="B35" s="472">
        <f>SUM(C35:D35)</f>
        <v>2890</v>
      </c>
      <c r="C35" s="473">
        <f>SUM(F35+I35+L35+O35+R35+U35)</f>
        <v>1476</v>
      </c>
      <c r="D35" s="474">
        <f>SUM(G35+J35+M35+P35+S35+V35)</f>
        <v>1414</v>
      </c>
      <c r="E35" s="472">
        <v>522</v>
      </c>
      <c r="F35" s="473">
        <v>273</v>
      </c>
      <c r="G35" s="474">
        <f>E35-F35</f>
        <v>249</v>
      </c>
      <c r="H35" s="472">
        <v>485</v>
      </c>
      <c r="I35" s="473">
        <v>266</v>
      </c>
      <c r="J35" s="474">
        <f>H35-I35</f>
        <v>219</v>
      </c>
      <c r="K35" s="472">
        <v>473</v>
      </c>
      <c r="L35" s="473">
        <v>242</v>
      </c>
      <c r="M35" s="474">
        <f>K35-L35</f>
        <v>231</v>
      </c>
      <c r="N35" s="472">
        <v>489</v>
      </c>
      <c r="O35" s="473">
        <v>234</v>
      </c>
      <c r="P35" s="474">
        <f>N35-O35</f>
        <v>255</v>
      </c>
      <c r="Q35" s="472">
        <v>479</v>
      </c>
      <c r="R35" s="473">
        <v>229</v>
      </c>
      <c r="S35" s="474">
        <f>Q35-R35</f>
        <v>250</v>
      </c>
      <c r="T35" s="472">
        <v>442</v>
      </c>
      <c r="U35" s="473">
        <v>232</v>
      </c>
      <c r="V35" s="474">
        <f>T35-U35</f>
        <v>210</v>
      </c>
    </row>
    <row r="36" spans="1:22" ht="17.25" customHeight="1">
      <c r="A36" s="890"/>
      <c r="B36" s="475">
        <f>SUM(E36+H36+K36+N36+Q36+T36)</f>
        <v>56</v>
      </c>
      <c r="C36" s="478"/>
      <c r="D36" s="479"/>
      <c r="E36" s="475">
        <v>11</v>
      </c>
      <c r="F36" s="478"/>
      <c r="G36" s="479"/>
      <c r="H36" s="475">
        <v>8</v>
      </c>
      <c r="I36" s="478"/>
      <c r="J36" s="479"/>
      <c r="K36" s="475">
        <v>10</v>
      </c>
      <c r="L36" s="478"/>
      <c r="M36" s="479"/>
      <c r="N36" s="475">
        <v>7</v>
      </c>
      <c r="O36" s="478"/>
      <c r="P36" s="479"/>
      <c r="Q36" s="475">
        <v>11</v>
      </c>
      <c r="R36" s="478"/>
      <c r="S36" s="479"/>
      <c r="T36" s="475">
        <v>9</v>
      </c>
      <c r="U36" s="478"/>
      <c r="V36" s="479"/>
    </row>
    <row r="37" spans="1:22" s="107" customFormat="1" ht="17.25" customHeight="1">
      <c r="A37" s="890">
        <v>30</v>
      </c>
      <c r="B37" s="472">
        <v>2950</v>
      </c>
      <c r="C37" s="473">
        <v>1512</v>
      </c>
      <c r="D37" s="474">
        <v>1438</v>
      </c>
      <c r="E37" s="472">
        <v>508</v>
      </c>
      <c r="F37" s="473">
        <v>261</v>
      </c>
      <c r="G37" s="483">
        <v>247</v>
      </c>
      <c r="H37" s="472">
        <v>516</v>
      </c>
      <c r="I37" s="473">
        <v>271</v>
      </c>
      <c r="J37" s="483">
        <v>245</v>
      </c>
      <c r="K37" s="472">
        <v>484</v>
      </c>
      <c r="L37" s="473">
        <v>266</v>
      </c>
      <c r="M37" s="483">
        <v>218</v>
      </c>
      <c r="N37" s="472">
        <v>472</v>
      </c>
      <c r="O37" s="473">
        <v>238</v>
      </c>
      <c r="P37" s="473">
        <v>234</v>
      </c>
      <c r="Q37" s="472">
        <v>490</v>
      </c>
      <c r="R37" s="473">
        <v>244</v>
      </c>
      <c r="S37" s="483">
        <v>246</v>
      </c>
      <c r="T37" s="472">
        <v>480</v>
      </c>
      <c r="U37" s="473">
        <v>232</v>
      </c>
      <c r="V37" s="474">
        <v>248</v>
      </c>
    </row>
    <row r="38" spans="1:22" s="118" customFormat="1" ht="17.25" customHeight="1">
      <c r="A38" s="890"/>
      <c r="B38" s="475">
        <f>SUM(E38+H38+K38+N38+Q38+T38)</f>
        <v>87</v>
      </c>
      <c r="C38" s="476"/>
      <c r="D38" s="477"/>
      <c r="E38" s="475">
        <v>16</v>
      </c>
      <c r="F38" s="478"/>
      <c r="G38" s="477"/>
      <c r="H38" s="475">
        <v>18</v>
      </c>
      <c r="I38" s="476"/>
      <c r="J38" s="477"/>
      <c r="K38" s="475">
        <v>14</v>
      </c>
      <c r="L38" s="476"/>
      <c r="M38" s="477"/>
      <c r="N38" s="475">
        <v>13</v>
      </c>
      <c r="O38" s="476"/>
      <c r="P38" s="476"/>
      <c r="Q38" s="475">
        <v>12</v>
      </c>
      <c r="R38" s="476"/>
      <c r="S38" s="477"/>
      <c r="T38" s="475">
        <v>14</v>
      </c>
      <c r="U38" s="478"/>
      <c r="V38" s="477"/>
    </row>
    <row r="39" spans="1:22" s="107" customFormat="1" ht="17.25" customHeight="1">
      <c r="A39" s="890" t="s">
        <v>143</v>
      </c>
      <c r="B39" s="472">
        <f>SUM(C39:D39)</f>
        <v>2981</v>
      </c>
      <c r="C39" s="473">
        <f>SUM(F39+I39+L39+O39+R39+U39)</f>
        <v>1554</v>
      </c>
      <c r="D39" s="474">
        <f>SUM(G39+J39+M39+P39+S39+V39)</f>
        <v>1427</v>
      </c>
      <c r="E39" s="472">
        <v>496</v>
      </c>
      <c r="F39" s="473">
        <v>264</v>
      </c>
      <c r="G39" s="483">
        <v>232</v>
      </c>
      <c r="H39" s="472">
        <v>510</v>
      </c>
      <c r="I39" s="473">
        <v>263</v>
      </c>
      <c r="J39" s="483">
        <v>248</v>
      </c>
      <c r="K39" s="472">
        <v>525</v>
      </c>
      <c r="L39" s="473">
        <v>275</v>
      </c>
      <c r="M39" s="483">
        <v>250</v>
      </c>
      <c r="N39" s="472">
        <v>485</v>
      </c>
      <c r="O39" s="473">
        <v>266</v>
      </c>
      <c r="P39" s="473">
        <v>218</v>
      </c>
      <c r="Q39" s="472">
        <v>478</v>
      </c>
      <c r="R39" s="473">
        <v>241</v>
      </c>
      <c r="S39" s="483">
        <v>237</v>
      </c>
      <c r="T39" s="472">
        <v>487</v>
      </c>
      <c r="U39" s="473">
        <v>245</v>
      </c>
      <c r="V39" s="474">
        <v>242</v>
      </c>
    </row>
    <row r="40" spans="1:22" s="118" customFormat="1" ht="17.25" customHeight="1">
      <c r="A40" s="890"/>
      <c r="B40" s="475">
        <f>SUM(E40+H40+K40+N40+Q40+T40)</f>
        <v>93</v>
      </c>
      <c r="C40" s="478"/>
      <c r="D40" s="479"/>
      <c r="E40" s="475">
        <v>13</v>
      </c>
      <c r="F40" s="478"/>
      <c r="G40" s="479"/>
      <c r="H40" s="475">
        <v>20</v>
      </c>
      <c r="I40" s="478"/>
      <c r="J40" s="479"/>
      <c r="K40" s="475">
        <v>22</v>
      </c>
      <c r="L40" s="478"/>
      <c r="M40" s="479"/>
      <c r="N40" s="475">
        <v>13</v>
      </c>
      <c r="O40" s="486"/>
      <c r="P40" s="486"/>
      <c r="Q40" s="488">
        <v>14</v>
      </c>
      <c r="R40" s="478"/>
      <c r="S40" s="487"/>
      <c r="T40" s="475">
        <v>11</v>
      </c>
      <c r="U40" s="486"/>
      <c r="V40" s="479"/>
    </row>
    <row r="41" spans="1:22" s="107" customFormat="1" ht="17.25" customHeight="1">
      <c r="A41" s="890">
        <v>2</v>
      </c>
      <c r="B41" s="472">
        <f>SUM(C41:D41)</f>
        <v>3019</v>
      </c>
      <c r="C41" s="473">
        <f>SUM(F41+I41+L41+O41+R41+U41)</f>
        <v>1545</v>
      </c>
      <c r="D41" s="474">
        <f>SUM(G41+J41+M41+P41+S41+V41)</f>
        <v>1474</v>
      </c>
      <c r="E41" s="472">
        <v>509</v>
      </c>
      <c r="F41" s="473">
        <v>237</v>
      </c>
      <c r="G41" s="474">
        <v>272</v>
      </c>
      <c r="H41" s="472">
        <v>507</v>
      </c>
      <c r="I41" s="473">
        <v>266</v>
      </c>
      <c r="J41" s="474">
        <v>241</v>
      </c>
      <c r="K41" s="472">
        <v>508</v>
      </c>
      <c r="L41" s="473">
        <v>258</v>
      </c>
      <c r="M41" s="474">
        <v>250</v>
      </c>
      <c r="N41" s="472">
        <v>531</v>
      </c>
      <c r="O41" s="473">
        <v>277</v>
      </c>
      <c r="P41" s="474">
        <v>254</v>
      </c>
      <c r="Q41" s="472">
        <v>487</v>
      </c>
      <c r="R41" s="473">
        <v>267</v>
      </c>
      <c r="S41" s="474">
        <v>220</v>
      </c>
      <c r="T41" s="472">
        <v>477</v>
      </c>
      <c r="U41" s="473">
        <v>240</v>
      </c>
      <c r="V41" s="474">
        <v>237</v>
      </c>
    </row>
    <row r="42" spans="1:22" s="118" customFormat="1" ht="17.25" customHeight="1">
      <c r="A42" s="890"/>
      <c r="B42" s="475">
        <f>SUM(E42+H42+K42+N42+Q42+T42)</f>
        <v>115</v>
      </c>
      <c r="C42" s="478"/>
      <c r="D42" s="479"/>
      <c r="E42" s="475">
        <v>17</v>
      </c>
      <c r="F42" s="478"/>
      <c r="G42" s="479"/>
      <c r="H42" s="475">
        <v>18</v>
      </c>
      <c r="I42" s="478"/>
      <c r="J42" s="479"/>
      <c r="K42" s="475">
        <v>22</v>
      </c>
      <c r="L42" s="478"/>
      <c r="M42" s="479"/>
      <c r="N42" s="475">
        <v>23</v>
      </c>
      <c r="O42" s="478"/>
      <c r="P42" s="479"/>
      <c r="Q42" s="475">
        <v>20</v>
      </c>
      <c r="R42" s="478"/>
      <c r="S42" s="479"/>
      <c r="T42" s="475">
        <v>15</v>
      </c>
      <c r="U42" s="478"/>
      <c r="V42" s="479"/>
    </row>
    <row r="43" spans="1:22" s="103" customFormat="1" ht="17.25" customHeight="1">
      <c r="A43" s="890">
        <v>3</v>
      </c>
      <c r="B43" s="472">
        <f>SUM(C43:D43)</f>
        <v>3053</v>
      </c>
      <c r="C43" s="473">
        <f>SUM(F43+I43+L43+O43+R43+U43)</f>
        <v>1575</v>
      </c>
      <c r="D43" s="474">
        <f>SUM(G43+J43+M43+P43+S43+V43)</f>
        <v>1478</v>
      </c>
      <c r="E43" s="472">
        <v>493</v>
      </c>
      <c r="F43" s="473">
        <v>255</v>
      </c>
      <c r="G43" s="474">
        <v>238</v>
      </c>
      <c r="H43" s="472">
        <v>510</v>
      </c>
      <c r="I43" s="473">
        <v>239</v>
      </c>
      <c r="J43" s="474">
        <v>271</v>
      </c>
      <c r="K43" s="472">
        <v>512</v>
      </c>
      <c r="L43" s="473">
        <v>269</v>
      </c>
      <c r="M43" s="474">
        <v>243</v>
      </c>
      <c r="N43" s="472">
        <v>517</v>
      </c>
      <c r="O43" s="473">
        <v>266</v>
      </c>
      <c r="P43" s="474">
        <v>251</v>
      </c>
      <c r="Q43" s="472">
        <v>529</v>
      </c>
      <c r="R43" s="473">
        <v>275</v>
      </c>
      <c r="S43" s="474">
        <v>254</v>
      </c>
      <c r="T43" s="472">
        <v>492</v>
      </c>
      <c r="U43" s="473">
        <v>271</v>
      </c>
      <c r="V43" s="474">
        <v>221</v>
      </c>
    </row>
    <row r="44" spans="1:22" s="118" customFormat="1" ht="17.25" customHeight="1">
      <c r="A44" s="890"/>
      <c r="B44" s="475">
        <f>SUM(E44+H44+K44+N44+Q44+T44)</f>
        <v>143</v>
      </c>
      <c r="C44" s="478"/>
      <c r="D44" s="479"/>
      <c r="E44" s="475">
        <v>9</v>
      </c>
      <c r="F44" s="478"/>
      <c r="G44" s="479"/>
      <c r="H44" s="475">
        <v>25</v>
      </c>
      <c r="I44" s="486"/>
      <c r="J44" s="487"/>
      <c r="K44" s="475">
        <v>26</v>
      </c>
      <c r="L44" s="486"/>
      <c r="M44" s="487"/>
      <c r="N44" s="475">
        <v>29</v>
      </c>
      <c r="O44" s="486"/>
      <c r="P44" s="487"/>
      <c r="Q44" s="475">
        <v>29</v>
      </c>
      <c r="R44" s="486"/>
      <c r="S44" s="487"/>
      <c r="T44" s="475">
        <v>25</v>
      </c>
      <c r="U44" s="478"/>
      <c r="V44" s="479"/>
    </row>
    <row r="45" spans="1:22" ht="17.25" customHeight="1">
      <c r="A45" s="890">
        <v>4</v>
      </c>
      <c r="B45" s="472">
        <f>SUM(C45:D45)</f>
        <v>3060</v>
      </c>
      <c r="C45" s="473">
        <f>SUM(F45+I45+L45+O45+R45+U45)</f>
        <v>1568</v>
      </c>
      <c r="D45" s="474">
        <f>SUM(G45+J45+M45+P45+S45+V45)</f>
        <v>1492</v>
      </c>
      <c r="E45" s="472">
        <v>463</v>
      </c>
      <c r="F45" s="473">
        <v>249</v>
      </c>
      <c r="G45" s="474">
        <v>214</v>
      </c>
      <c r="H45" s="472">
        <v>505</v>
      </c>
      <c r="I45" s="473">
        <v>254</v>
      </c>
      <c r="J45" s="474">
        <v>251</v>
      </c>
      <c r="K45" s="472">
        <v>517</v>
      </c>
      <c r="L45" s="473">
        <v>241</v>
      </c>
      <c r="M45" s="474">
        <v>276</v>
      </c>
      <c r="N45" s="472">
        <v>515</v>
      </c>
      <c r="O45" s="473">
        <v>273</v>
      </c>
      <c r="P45" s="474">
        <v>242</v>
      </c>
      <c r="Q45" s="472">
        <v>523</v>
      </c>
      <c r="R45" s="473">
        <v>271</v>
      </c>
      <c r="S45" s="474">
        <v>252</v>
      </c>
      <c r="T45" s="472">
        <v>537</v>
      </c>
      <c r="U45" s="473">
        <v>280</v>
      </c>
      <c r="V45" s="474">
        <v>257</v>
      </c>
    </row>
    <row r="46" spans="1:22" ht="17.25" customHeight="1">
      <c r="A46" s="884"/>
      <c r="B46" s="480">
        <f>SUM(E46+H46+K46+N46+Q46+T46)</f>
        <v>147</v>
      </c>
      <c r="C46" s="481"/>
      <c r="D46" s="482"/>
      <c r="E46" s="480">
        <v>19</v>
      </c>
      <c r="F46" s="484"/>
      <c r="G46" s="485"/>
      <c r="H46" s="480">
        <v>11</v>
      </c>
      <c r="I46" s="484"/>
      <c r="J46" s="485"/>
      <c r="K46" s="480">
        <v>27</v>
      </c>
      <c r="L46" s="484"/>
      <c r="M46" s="485"/>
      <c r="N46" s="480">
        <v>29</v>
      </c>
      <c r="O46" s="484"/>
      <c r="P46" s="485"/>
      <c r="Q46" s="480">
        <v>29</v>
      </c>
      <c r="R46" s="484"/>
      <c r="S46" s="485"/>
      <c r="T46" s="480">
        <v>32</v>
      </c>
      <c r="U46" s="481"/>
      <c r="V46" s="482"/>
    </row>
    <row r="47" spans="1:22" ht="17.25" customHeight="1">
      <c r="A47" s="143" t="s">
        <v>87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4" t="s">
        <v>88</v>
      </c>
    </row>
    <row r="48" spans="1:22" ht="17.25" customHeight="1"/>
  </sheetData>
  <mergeCells count="21">
    <mergeCell ref="A45:A4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17:A18"/>
    <mergeCell ref="A19:A20"/>
    <mergeCell ref="A21:A22"/>
    <mergeCell ref="A23:A24"/>
    <mergeCell ref="A25:A26"/>
    <mergeCell ref="A15:A16"/>
    <mergeCell ref="A2:V2"/>
    <mergeCell ref="A7:A8"/>
    <mergeCell ref="A9:A10"/>
    <mergeCell ref="A11:A12"/>
    <mergeCell ref="A13:A14"/>
  </mergeCells>
  <phoneticPr fontId="5"/>
  <printOptions horizontalCentered="1" verticalCentered="1"/>
  <pageMargins left="0.78740157480314965" right="0.59055118110236227" top="0.38" bottom="0.39" header="0" footer="0"/>
  <pageSetup paperSize="9" orientation="landscape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"/>
  <sheetViews>
    <sheetView view="pageBreakPreview" topLeftCell="F1" zoomScaleNormal="75" zoomScaleSheetLayoutView="100" workbookViewId="0">
      <selection activeCell="O21" sqref="O21"/>
    </sheetView>
  </sheetViews>
  <sheetFormatPr defaultColWidth="10" defaultRowHeight="12"/>
  <cols>
    <col min="1" max="1" width="9.375" style="1" customWidth="1"/>
    <col min="2" max="3" width="8.25" style="1" customWidth="1"/>
    <col min="4" max="4" width="9" style="1" customWidth="1"/>
    <col min="5" max="10" width="8.25" style="1" customWidth="1"/>
    <col min="11" max="13" width="9" style="1" customWidth="1"/>
    <col min="14" max="15" width="9" style="43" customWidth="1"/>
    <col min="16" max="16" width="10" style="1"/>
    <col min="17" max="18" width="4" style="1" customWidth="1"/>
    <col min="19" max="16384" width="10" style="1"/>
  </cols>
  <sheetData>
    <row r="1" spans="1:15" ht="21" customHeight="1">
      <c r="A1" s="2" t="s">
        <v>95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51"/>
      <c r="O1" s="151"/>
    </row>
    <row r="2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1"/>
      <c r="O2" s="151"/>
    </row>
    <row r="3" spans="1:15" ht="18" customHeight="1">
      <c r="O3" s="89" t="s">
        <v>4</v>
      </c>
    </row>
    <row r="4" spans="1:15" ht="24" customHeight="1">
      <c r="A4" s="7" t="s">
        <v>5</v>
      </c>
      <c r="B4" s="8" t="s">
        <v>96</v>
      </c>
      <c r="C4" s="9"/>
      <c r="D4" s="10"/>
      <c r="E4" s="8" t="s">
        <v>97</v>
      </c>
      <c r="F4" s="9"/>
      <c r="G4" s="10"/>
      <c r="H4" s="8" t="s">
        <v>98</v>
      </c>
      <c r="I4" s="9"/>
      <c r="J4" s="10"/>
      <c r="K4" s="8" t="s">
        <v>99</v>
      </c>
      <c r="L4" s="9"/>
      <c r="M4" s="10"/>
      <c r="N4" s="93" t="s">
        <v>100</v>
      </c>
      <c r="O4" s="95"/>
    </row>
    <row r="5" spans="1:15" ht="24" customHeight="1">
      <c r="A5" s="11" t="s">
        <v>12</v>
      </c>
      <c r="B5" s="12" t="s">
        <v>72</v>
      </c>
      <c r="C5" s="12" t="s">
        <v>101</v>
      </c>
      <c r="D5" s="152" t="s">
        <v>102</v>
      </c>
      <c r="E5" s="12" t="s">
        <v>72</v>
      </c>
      <c r="F5" s="12" t="s">
        <v>73</v>
      </c>
      <c r="G5" s="12" t="s">
        <v>74</v>
      </c>
      <c r="H5" s="12" t="s">
        <v>72</v>
      </c>
      <c r="I5" s="12" t="s">
        <v>73</v>
      </c>
      <c r="J5" s="12" t="s">
        <v>74</v>
      </c>
      <c r="K5" s="12" t="s">
        <v>72</v>
      </c>
      <c r="L5" s="12" t="s">
        <v>101</v>
      </c>
      <c r="M5" s="152" t="s">
        <v>102</v>
      </c>
      <c r="N5" s="97" t="s">
        <v>101</v>
      </c>
      <c r="O5" s="153" t="s">
        <v>102</v>
      </c>
    </row>
    <row r="6" spans="1:15" ht="24" hidden="1" customHeight="1">
      <c r="A6" s="13" t="s">
        <v>16</v>
      </c>
      <c r="B6" s="154">
        <f>C6+D6</f>
        <v>98</v>
      </c>
      <c r="C6" s="155">
        <v>91</v>
      </c>
      <c r="D6" s="155">
        <v>7</v>
      </c>
      <c r="E6" s="155">
        <f>F6+G6</f>
        <v>135</v>
      </c>
      <c r="F6" s="155">
        <v>30</v>
      </c>
      <c r="G6" s="155">
        <v>105</v>
      </c>
      <c r="H6" s="155">
        <f>I6+J6</f>
        <v>45</v>
      </c>
      <c r="I6" s="155">
        <v>7</v>
      </c>
      <c r="J6" s="155">
        <v>38</v>
      </c>
      <c r="K6" s="156">
        <f>L6+M6</f>
        <v>3099</v>
      </c>
      <c r="L6" s="156">
        <v>3076</v>
      </c>
      <c r="M6" s="156">
        <v>23</v>
      </c>
      <c r="N6" s="156">
        <v>34</v>
      </c>
      <c r="O6" s="157">
        <v>3</v>
      </c>
    </row>
    <row r="7" spans="1:15" ht="24" hidden="1" customHeight="1">
      <c r="A7" s="18" t="s">
        <v>19</v>
      </c>
      <c r="B7" s="158">
        <v>101</v>
      </c>
      <c r="C7" s="159">
        <v>94</v>
      </c>
      <c r="D7" s="159">
        <f t="shared" ref="D7:D14" si="0">B7-C7</f>
        <v>7</v>
      </c>
      <c r="E7" s="159">
        <f t="shared" ref="E7:E14" si="1">SUM(F7:G7)</f>
        <v>135</v>
      </c>
      <c r="F7" s="159">
        <v>33</v>
      </c>
      <c r="G7" s="159">
        <v>102</v>
      </c>
      <c r="H7" s="159">
        <f t="shared" ref="H7:H14" si="2">SUM(I7:J7)</f>
        <v>42</v>
      </c>
      <c r="I7" s="159">
        <v>7</v>
      </c>
      <c r="J7" s="159">
        <v>35</v>
      </c>
      <c r="K7" s="160">
        <v>3206</v>
      </c>
      <c r="L7" s="160">
        <v>3186</v>
      </c>
      <c r="M7" s="160">
        <f t="shared" ref="M7:M14" si="3">K7-L7</f>
        <v>20</v>
      </c>
      <c r="N7" s="160">
        <f t="shared" ref="N7:O14" si="4">L7/C7</f>
        <v>33.893617021276597</v>
      </c>
      <c r="O7" s="161">
        <f t="shared" si="4"/>
        <v>2.8571428571428572</v>
      </c>
    </row>
    <row r="8" spans="1:15" ht="24" hidden="1" customHeight="1">
      <c r="A8" s="23">
        <v>7</v>
      </c>
      <c r="B8" s="158">
        <v>100</v>
      </c>
      <c r="C8" s="159">
        <v>93</v>
      </c>
      <c r="D8" s="159">
        <f t="shared" si="0"/>
        <v>7</v>
      </c>
      <c r="E8" s="159">
        <f t="shared" si="1"/>
        <v>136</v>
      </c>
      <c r="F8" s="159">
        <v>32</v>
      </c>
      <c r="G8" s="159">
        <v>104</v>
      </c>
      <c r="H8" s="159">
        <f t="shared" si="2"/>
        <v>42</v>
      </c>
      <c r="I8" s="159">
        <v>9</v>
      </c>
      <c r="J8" s="159">
        <v>33</v>
      </c>
      <c r="K8" s="160">
        <v>3198</v>
      </c>
      <c r="L8" s="160">
        <v>3178</v>
      </c>
      <c r="M8" s="160">
        <f t="shared" si="3"/>
        <v>20</v>
      </c>
      <c r="N8" s="160">
        <f t="shared" si="4"/>
        <v>34.172043010752688</v>
      </c>
      <c r="O8" s="161">
        <f t="shared" si="4"/>
        <v>2.8571428571428572</v>
      </c>
    </row>
    <row r="9" spans="1:15" ht="24" hidden="1" customHeight="1">
      <c r="A9" s="23">
        <v>8</v>
      </c>
      <c r="B9" s="158">
        <v>101</v>
      </c>
      <c r="C9" s="159">
        <v>94</v>
      </c>
      <c r="D9" s="159">
        <f t="shared" si="0"/>
        <v>7</v>
      </c>
      <c r="E9" s="159">
        <f t="shared" si="1"/>
        <v>140</v>
      </c>
      <c r="F9" s="159">
        <v>33</v>
      </c>
      <c r="G9" s="159">
        <v>107</v>
      </c>
      <c r="H9" s="159">
        <f t="shared" si="2"/>
        <v>42</v>
      </c>
      <c r="I9" s="159">
        <v>10</v>
      </c>
      <c r="J9" s="159">
        <v>32</v>
      </c>
      <c r="K9" s="160">
        <v>3218</v>
      </c>
      <c r="L9" s="160">
        <v>3198</v>
      </c>
      <c r="M9" s="160">
        <f t="shared" si="3"/>
        <v>20</v>
      </c>
      <c r="N9" s="160">
        <f t="shared" si="4"/>
        <v>34.021276595744681</v>
      </c>
      <c r="O9" s="161">
        <f t="shared" si="4"/>
        <v>2.8571428571428572</v>
      </c>
    </row>
    <row r="10" spans="1:15" ht="24" hidden="1" customHeight="1">
      <c r="A10" s="23" t="s">
        <v>103</v>
      </c>
      <c r="B10" s="158">
        <v>101</v>
      </c>
      <c r="C10" s="159">
        <v>94</v>
      </c>
      <c r="D10" s="159">
        <f t="shared" si="0"/>
        <v>7</v>
      </c>
      <c r="E10" s="159">
        <f t="shared" si="1"/>
        <v>136</v>
      </c>
      <c r="F10" s="159">
        <v>35</v>
      </c>
      <c r="G10" s="159">
        <v>101</v>
      </c>
      <c r="H10" s="159">
        <f t="shared" si="2"/>
        <v>41</v>
      </c>
      <c r="I10" s="159">
        <v>9</v>
      </c>
      <c r="J10" s="159">
        <v>32</v>
      </c>
      <c r="K10" s="160">
        <v>3194</v>
      </c>
      <c r="L10" s="160">
        <v>3177</v>
      </c>
      <c r="M10" s="160">
        <f t="shared" si="3"/>
        <v>17</v>
      </c>
      <c r="N10" s="160">
        <f t="shared" si="4"/>
        <v>33.797872340425535</v>
      </c>
      <c r="O10" s="161">
        <f t="shared" si="4"/>
        <v>2.4285714285714284</v>
      </c>
    </row>
    <row r="11" spans="1:15" ht="24" hidden="1" customHeight="1">
      <c r="A11" s="24" t="s">
        <v>22</v>
      </c>
      <c r="B11" s="162">
        <v>100</v>
      </c>
      <c r="C11" s="163">
        <v>93</v>
      </c>
      <c r="D11" s="163">
        <f t="shared" si="0"/>
        <v>7</v>
      </c>
      <c r="E11" s="163">
        <f t="shared" si="1"/>
        <v>141</v>
      </c>
      <c r="F11" s="163">
        <v>36</v>
      </c>
      <c r="G11" s="163">
        <v>105</v>
      </c>
      <c r="H11" s="163">
        <f t="shared" si="2"/>
        <v>40</v>
      </c>
      <c r="I11" s="163">
        <v>10</v>
      </c>
      <c r="J11" s="163">
        <v>30</v>
      </c>
      <c r="K11" s="164">
        <v>3196</v>
      </c>
      <c r="L11" s="164">
        <v>3181</v>
      </c>
      <c r="M11" s="164">
        <f t="shared" si="3"/>
        <v>15</v>
      </c>
      <c r="N11" s="164">
        <f t="shared" si="4"/>
        <v>34.204301075268816</v>
      </c>
      <c r="O11" s="165">
        <f t="shared" si="4"/>
        <v>2.1428571428571428</v>
      </c>
    </row>
    <row r="12" spans="1:15" ht="24" hidden="1" customHeight="1">
      <c r="A12" s="28" t="s">
        <v>23</v>
      </c>
      <c r="B12" s="166">
        <v>100</v>
      </c>
      <c r="C12" s="167">
        <v>93</v>
      </c>
      <c r="D12" s="167">
        <f t="shared" si="0"/>
        <v>7</v>
      </c>
      <c r="E12" s="167">
        <f t="shared" si="1"/>
        <v>141</v>
      </c>
      <c r="F12" s="167">
        <v>35</v>
      </c>
      <c r="G12" s="167">
        <v>106</v>
      </c>
      <c r="H12" s="167">
        <f t="shared" si="2"/>
        <v>42</v>
      </c>
      <c r="I12" s="167">
        <v>13</v>
      </c>
      <c r="J12" s="167">
        <v>29</v>
      </c>
      <c r="K12" s="168">
        <v>3164</v>
      </c>
      <c r="L12" s="168">
        <v>3148</v>
      </c>
      <c r="M12" s="168">
        <f t="shared" si="3"/>
        <v>16</v>
      </c>
      <c r="N12" s="168">
        <f t="shared" si="4"/>
        <v>33.8494623655914</v>
      </c>
      <c r="O12" s="169">
        <f t="shared" si="4"/>
        <v>2.2857142857142856</v>
      </c>
    </row>
    <row r="13" spans="1:15" ht="24" hidden="1" customHeight="1">
      <c r="A13" s="13" t="s">
        <v>24</v>
      </c>
      <c r="B13" s="166">
        <v>98</v>
      </c>
      <c r="C13" s="167">
        <v>91</v>
      </c>
      <c r="D13" s="167">
        <f t="shared" si="0"/>
        <v>7</v>
      </c>
      <c r="E13" s="167">
        <f t="shared" si="1"/>
        <v>136</v>
      </c>
      <c r="F13" s="167">
        <v>33</v>
      </c>
      <c r="G13" s="167">
        <v>103</v>
      </c>
      <c r="H13" s="167">
        <f t="shared" si="2"/>
        <v>39</v>
      </c>
      <c r="I13" s="167">
        <v>14</v>
      </c>
      <c r="J13" s="167">
        <v>25</v>
      </c>
      <c r="K13" s="168">
        <v>3156</v>
      </c>
      <c r="L13" s="168">
        <v>3138</v>
      </c>
      <c r="M13" s="168">
        <f t="shared" si="3"/>
        <v>18</v>
      </c>
      <c r="N13" s="168">
        <f t="shared" si="4"/>
        <v>34.483516483516482</v>
      </c>
      <c r="O13" s="169">
        <f t="shared" si="4"/>
        <v>2.5714285714285716</v>
      </c>
    </row>
    <row r="14" spans="1:15" ht="24" hidden="1" customHeight="1">
      <c r="A14" s="28">
        <v>13</v>
      </c>
      <c r="B14" s="166">
        <v>102</v>
      </c>
      <c r="C14" s="167">
        <v>96</v>
      </c>
      <c r="D14" s="167">
        <f t="shared" si="0"/>
        <v>6</v>
      </c>
      <c r="E14" s="167">
        <f t="shared" si="1"/>
        <v>151</v>
      </c>
      <c r="F14" s="167">
        <v>38</v>
      </c>
      <c r="G14" s="167">
        <v>113</v>
      </c>
      <c r="H14" s="167">
        <f t="shared" si="2"/>
        <v>39</v>
      </c>
      <c r="I14" s="167">
        <v>15</v>
      </c>
      <c r="J14" s="167">
        <v>24</v>
      </c>
      <c r="K14" s="168">
        <v>3179</v>
      </c>
      <c r="L14" s="168">
        <v>3165</v>
      </c>
      <c r="M14" s="168">
        <f t="shared" si="3"/>
        <v>14</v>
      </c>
      <c r="N14" s="168">
        <f t="shared" si="4"/>
        <v>32.96875</v>
      </c>
      <c r="O14" s="169">
        <f t="shared" si="4"/>
        <v>2.3333333333333335</v>
      </c>
    </row>
    <row r="15" spans="1:15" ht="24" hidden="1" customHeight="1">
      <c r="A15" s="28">
        <v>14</v>
      </c>
      <c r="B15" s="166">
        <v>102</v>
      </c>
      <c r="C15" s="167">
        <v>96</v>
      </c>
      <c r="D15" s="167">
        <v>6</v>
      </c>
      <c r="E15" s="167">
        <v>148</v>
      </c>
      <c r="F15" s="167">
        <v>39</v>
      </c>
      <c r="G15" s="167">
        <v>109</v>
      </c>
      <c r="H15" s="167">
        <v>23</v>
      </c>
      <c r="I15" s="167">
        <v>6</v>
      </c>
      <c r="J15" s="167">
        <v>17</v>
      </c>
      <c r="K15" s="168">
        <v>3160</v>
      </c>
      <c r="L15" s="168">
        <v>3146</v>
      </c>
      <c r="M15" s="168">
        <v>14</v>
      </c>
      <c r="N15" s="168">
        <v>33</v>
      </c>
      <c r="O15" s="169">
        <v>2</v>
      </c>
    </row>
    <row r="16" spans="1:15" ht="24" customHeight="1">
      <c r="A16" s="29" t="s">
        <v>233</v>
      </c>
      <c r="B16" s="489">
        <v>106</v>
      </c>
      <c r="C16" s="490">
        <v>98</v>
      </c>
      <c r="D16" s="491">
        <v>8</v>
      </c>
      <c r="E16" s="489">
        <v>148</v>
      </c>
      <c r="F16" s="490">
        <v>49</v>
      </c>
      <c r="G16" s="491">
        <v>99</v>
      </c>
      <c r="H16" s="489">
        <v>37</v>
      </c>
      <c r="I16" s="490">
        <v>9</v>
      </c>
      <c r="J16" s="491">
        <v>28</v>
      </c>
      <c r="K16" s="501">
        <v>2951</v>
      </c>
      <c r="L16" s="502">
        <v>2917</v>
      </c>
      <c r="M16" s="503">
        <v>34</v>
      </c>
      <c r="N16" s="501">
        <v>29.76530612244898</v>
      </c>
      <c r="O16" s="503">
        <v>4.25</v>
      </c>
    </row>
    <row r="17" spans="1:39" ht="24" customHeight="1">
      <c r="A17" s="29">
        <v>26</v>
      </c>
      <c r="B17" s="492">
        <v>102</v>
      </c>
      <c r="C17" s="493">
        <v>92</v>
      </c>
      <c r="D17" s="494">
        <v>10</v>
      </c>
      <c r="E17" s="492">
        <v>149</v>
      </c>
      <c r="F17" s="493">
        <v>50</v>
      </c>
      <c r="G17" s="494">
        <v>99</v>
      </c>
      <c r="H17" s="492">
        <v>38</v>
      </c>
      <c r="I17" s="493">
        <v>13</v>
      </c>
      <c r="J17" s="494">
        <v>25</v>
      </c>
      <c r="K17" s="282">
        <v>2861</v>
      </c>
      <c r="L17" s="283">
        <v>2823</v>
      </c>
      <c r="M17" s="284">
        <v>38</v>
      </c>
      <c r="N17" s="282">
        <v>30.684782608695652</v>
      </c>
      <c r="O17" s="284">
        <v>3.0684782608695653</v>
      </c>
    </row>
    <row r="18" spans="1:39" ht="24" customHeight="1">
      <c r="A18" s="29">
        <v>27</v>
      </c>
      <c r="B18" s="492">
        <v>101</v>
      </c>
      <c r="C18" s="493">
        <v>91</v>
      </c>
      <c r="D18" s="494">
        <v>10</v>
      </c>
      <c r="E18" s="492">
        <v>153</v>
      </c>
      <c r="F18" s="493">
        <v>46</v>
      </c>
      <c r="G18" s="494">
        <v>107</v>
      </c>
      <c r="H18" s="492">
        <v>40</v>
      </c>
      <c r="I18" s="493">
        <v>12</v>
      </c>
      <c r="J18" s="494">
        <v>28</v>
      </c>
      <c r="K18" s="282">
        <v>2844</v>
      </c>
      <c r="L18" s="283">
        <v>2804</v>
      </c>
      <c r="M18" s="284">
        <v>40</v>
      </c>
      <c r="N18" s="282">
        <v>30.813186813186814</v>
      </c>
      <c r="O18" s="284">
        <v>4</v>
      </c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</row>
    <row r="19" spans="1:39" ht="24" customHeight="1">
      <c r="A19" s="29">
        <v>28</v>
      </c>
      <c r="B19" s="492">
        <v>104</v>
      </c>
      <c r="C19" s="493">
        <v>93</v>
      </c>
      <c r="D19" s="494">
        <v>11</v>
      </c>
      <c r="E19" s="492">
        <v>156</v>
      </c>
      <c r="F19" s="493">
        <v>44</v>
      </c>
      <c r="G19" s="494">
        <v>112</v>
      </c>
      <c r="H19" s="492">
        <v>38</v>
      </c>
      <c r="I19" s="493">
        <v>10</v>
      </c>
      <c r="J19" s="494">
        <v>28</v>
      </c>
      <c r="K19" s="282">
        <v>2861</v>
      </c>
      <c r="L19" s="283">
        <v>2824</v>
      </c>
      <c r="M19" s="284">
        <v>37</v>
      </c>
      <c r="N19" s="282">
        <v>30.365591397849464</v>
      </c>
      <c r="O19" s="284">
        <v>3.3636363636363638</v>
      </c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</row>
    <row r="20" spans="1:39" ht="24" customHeight="1">
      <c r="A20" s="29">
        <v>29</v>
      </c>
      <c r="B20" s="492">
        <v>108</v>
      </c>
      <c r="C20" s="493">
        <v>96</v>
      </c>
      <c r="D20" s="494">
        <v>12</v>
      </c>
      <c r="E20" s="492">
        <v>161</v>
      </c>
      <c r="F20" s="493">
        <v>47</v>
      </c>
      <c r="G20" s="494">
        <v>114</v>
      </c>
      <c r="H20" s="492">
        <v>39</v>
      </c>
      <c r="I20" s="493">
        <v>10</v>
      </c>
      <c r="J20" s="494">
        <v>29</v>
      </c>
      <c r="K20" s="282">
        <v>2890</v>
      </c>
      <c r="L20" s="283">
        <v>2834</v>
      </c>
      <c r="M20" s="284">
        <v>56</v>
      </c>
      <c r="N20" s="282">
        <v>29.520833333333332</v>
      </c>
      <c r="O20" s="284">
        <v>4.666666666666667</v>
      </c>
    </row>
    <row r="21" spans="1:39" ht="24" customHeight="1">
      <c r="A21" s="29">
        <v>30</v>
      </c>
      <c r="B21" s="495">
        <v>113</v>
      </c>
      <c r="C21" s="496">
        <v>97</v>
      </c>
      <c r="D21" s="497">
        <v>16</v>
      </c>
      <c r="E21" s="495">
        <v>147</v>
      </c>
      <c r="F21" s="496">
        <v>43</v>
      </c>
      <c r="G21" s="497">
        <v>104</v>
      </c>
      <c r="H21" s="495">
        <v>38</v>
      </c>
      <c r="I21" s="496">
        <v>9</v>
      </c>
      <c r="J21" s="497">
        <v>29</v>
      </c>
      <c r="K21" s="282">
        <v>2950</v>
      </c>
      <c r="L21" s="283">
        <v>2863</v>
      </c>
      <c r="M21" s="284">
        <v>87</v>
      </c>
      <c r="N21" s="282">
        <v>29.515463917525775</v>
      </c>
      <c r="O21" s="284">
        <v>5.4375</v>
      </c>
    </row>
    <row r="22" spans="1:39" ht="24" customHeight="1">
      <c r="A22" s="29" t="s">
        <v>161</v>
      </c>
      <c r="B22" s="495">
        <v>116</v>
      </c>
      <c r="C22" s="496">
        <v>98</v>
      </c>
      <c r="D22" s="497">
        <v>18</v>
      </c>
      <c r="E22" s="495">
        <v>165</v>
      </c>
      <c r="F22" s="496">
        <v>52</v>
      </c>
      <c r="G22" s="497">
        <v>113</v>
      </c>
      <c r="H22" s="495">
        <v>38</v>
      </c>
      <c r="I22" s="496">
        <v>12</v>
      </c>
      <c r="J22" s="497">
        <v>26</v>
      </c>
      <c r="K22" s="282">
        <v>2981</v>
      </c>
      <c r="L22" s="283">
        <v>2887</v>
      </c>
      <c r="M22" s="284">
        <v>94</v>
      </c>
      <c r="N22" s="282">
        <v>29.459183673469386</v>
      </c>
      <c r="O22" s="284">
        <v>5.2222222222222223</v>
      </c>
    </row>
    <row r="23" spans="1:39" ht="24" customHeight="1">
      <c r="A23" s="29">
        <v>2</v>
      </c>
      <c r="B23" s="495">
        <v>119</v>
      </c>
      <c r="C23" s="496">
        <v>98</v>
      </c>
      <c r="D23" s="497">
        <v>21</v>
      </c>
      <c r="E23" s="495">
        <v>167</v>
      </c>
      <c r="F23" s="496">
        <v>55</v>
      </c>
      <c r="G23" s="497">
        <v>112</v>
      </c>
      <c r="H23" s="495">
        <v>36</v>
      </c>
      <c r="I23" s="496">
        <v>11</v>
      </c>
      <c r="J23" s="497">
        <v>25</v>
      </c>
      <c r="K23" s="282">
        <v>3019</v>
      </c>
      <c r="L23" s="283">
        <v>2898</v>
      </c>
      <c r="M23" s="284">
        <v>121</v>
      </c>
      <c r="N23" s="282">
        <v>29.571428571428573</v>
      </c>
      <c r="O23" s="284">
        <v>5.7619047619047619</v>
      </c>
    </row>
    <row r="24" spans="1:39" ht="24" customHeight="1">
      <c r="A24" s="29">
        <v>3</v>
      </c>
      <c r="B24" s="495">
        <v>123</v>
      </c>
      <c r="C24" s="496">
        <v>98</v>
      </c>
      <c r="D24" s="497">
        <v>25</v>
      </c>
      <c r="E24" s="495">
        <v>154</v>
      </c>
      <c r="F24" s="496">
        <v>50</v>
      </c>
      <c r="G24" s="497">
        <v>104</v>
      </c>
      <c r="H24" s="495">
        <v>29</v>
      </c>
      <c r="I24" s="496">
        <v>9</v>
      </c>
      <c r="J24" s="497">
        <v>20</v>
      </c>
      <c r="K24" s="282">
        <v>3053</v>
      </c>
      <c r="L24" s="283">
        <v>2910</v>
      </c>
      <c r="M24" s="284">
        <v>143</v>
      </c>
      <c r="N24" s="282">
        <v>29.693877551020407</v>
      </c>
      <c r="O24" s="284">
        <v>5.72</v>
      </c>
    </row>
    <row r="25" spans="1:39" ht="24" customHeight="1">
      <c r="A25" s="170">
        <v>4</v>
      </c>
      <c r="B25" s="498">
        <v>125</v>
      </c>
      <c r="C25" s="499">
        <v>99</v>
      </c>
      <c r="D25" s="500">
        <v>26</v>
      </c>
      <c r="E25" s="498">
        <v>174</v>
      </c>
      <c r="F25" s="499">
        <v>61</v>
      </c>
      <c r="G25" s="500">
        <v>113</v>
      </c>
      <c r="H25" s="498">
        <v>33</v>
      </c>
      <c r="I25" s="499">
        <v>9</v>
      </c>
      <c r="J25" s="500">
        <v>24</v>
      </c>
      <c r="K25" s="454">
        <v>3060</v>
      </c>
      <c r="L25" s="455">
        <v>2913</v>
      </c>
      <c r="M25" s="456">
        <v>147</v>
      </c>
      <c r="N25" s="454">
        <v>29.424242424242426</v>
      </c>
      <c r="O25" s="456">
        <v>5.6538461538461542</v>
      </c>
    </row>
    <row r="26" spans="1:39" ht="24" customHeight="1">
      <c r="B26" s="1" t="s">
        <v>104</v>
      </c>
      <c r="N26" s="41"/>
      <c r="O26" s="44" t="s">
        <v>105</v>
      </c>
    </row>
    <row r="27" spans="1:39" ht="24" customHeight="1"/>
  </sheetData>
  <phoneticPr fontId="5"/>
  <printOptions horizontalCentered="1" verticalCentered="1"/>
  <pageMargins left="0.78740157480314965" right="0.59055118110236227" top="0.59055118110236227" bottom="0.59055118110236227" header="0" footer="0"/>
  <pageSetup paperSize="9" scale="103" orientation="landscape" verticalDpi="4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showGridLines="0" view="pageBreakPreview" zoomScale="70" zoomScaleNormal="55" zoomScaleSheetLayoutView="70" workbookViewId="0">
      <selection activeCell="H1" sqref="H1:H1048576"/>
    </sheetView>
  </sheetViews>
  <sheetFormatPr defaultRowHeight="13.5"/>
  <cols>
    <col min="1" max="1" width="22.625" customWidth="1"/>
    <col min="2" max="6" width="30.875" customWidth="1"/>
    <col min="7" max="7" width="19.5" style="174" customWidth="1"/>
  </cols>
  <sheetData>
    <row r="1" spans="1:12" ht="30" customHeight="1">
      <c r="A1" s="171" t="s">
        <v>106</v>
      </c>
      <c r="B1" s="171"/>
      <c r="C1" s="171"/>
      <c r="D1" s="171"/>
      <c r="E1" s="171"/>
      <c r="F1" s="171"/>
      <c r="G1" s="172"/>
      <c r="H1" s="173"/>
      <c r="I1" s="173"/>
      <c r="J1" s="173"/>
    </row>
    <row r="2" spans="1:12" ht="30" customHeight="1">
      <c r="A2" s="1"/>
      <c r="B2" s="1"/>
      <c r="C2" s="1"/>
      <c r="D2" s="1"/>
      <c r="E2" s="1"/>
      <c r="F2" s="6" t="s">
        <v>120</v>
      </c>
    </row>
    <row r="3" spans="1:12" ht="30" customHeight="1">
      <c r="A3" s="452"/>
      <c r="B3" s="175" t="s">
        <v>107</v>
      </c>
      <c r="C3" s="452" t="s">
        <v>108</v>
      </c>
      <c r="D3" s="452" t="s">
        <v>109</v>
      </c>
      <c r="E3" s="452" t="s">
        <v>110</v>
      </c>
      <c r="F3" s="452" t="s">
        <v>111</v>
      </c>
      <c r="G3" s="151"/>
      <c r="H3" s="151"/>
      <c r="I3" s="151"/>
      <c r="J3" s="151"/>
      <c r="K3" s="151"/>
      <c r="L3" s="151"/>
    </row>
    <row r="4" spans="1:12" ht="30" customHeight="1">
      <c r="A4" s="176" t="s">
        <v>118</v>
      </c>
      <c r="B4" s="514">
        <v>180</v>
      </c>
      <c r="C4" s="515">
        <v>11560</v>
      </c>
      <c r="D4" s="515">
        <v>13442</v>
      </c>
      <c r="E4" s="516" t="s">
        <v>115</v>
      </c>
      <c r="F4" s="517">
        <v>116.3</v>
      </c>
    </row>
    <row r="5" spans="1:12" ht="30" customHeight="1">
      <c r="A5" s="177" t="s">
        <v>113</v>
      </c>
      <c r="B5" s="35">
        <v>191</v>
      </c>
      <c r="C5" s="508">
        <v>12560</v>
      </c>
      <c r="D5" s="508">
        <v>14838</v>
      </c>
      <c r="E5" s="467" t="s">
        <v>115</v>
      </c>
      <c r="F5" s="518">
        <v>118.1</v>
      </c>
    </row>
    <row r="6" spans="1:12" ht="30" customHeight="1">
      <c r="A6" s="177" t="s">
        <v>121</v>
      </c>
      <c r="B6" s="35">
        <v>152</v>
      </c>
      <c r="C6" s="508">
        <v>11160</v>
      </c>
      <c r="D6" s="508">
        <v>13024</v>
      </c>
      <c r="E6" s="467" t="s">
        <v>115</v>
      </c>
      <c r="F6" s="518">
        <v>116.7</v>
      </c>
    </row>
    <row r="7" spans="1:12" ht="30" customHeight="1">
      <c r="A7" s="177" t="s">
        <v>114</v>
      </c>
      <c r="B7" s="35">
        <v>176</v>
      </c>
      <c r="C7" s="508">
        <v>11760</v>
      </c>
      <c r="D7" s="508">
        <v>14500</v>
      </c>
      <c r="E7" s="467" t="s">
        <v>115</v>
      </c>
      <c r="F7" s="518">
        <v>123.3</v>
      </c>
    </row>
    <row r="8" spans="1:12" ht="30" customHeight="1" thickBot="1">
      <c r="A8" s="178" t="s">
        <v>116</v>
      </c>
      <c r="B8" s="519">
        <v>362</v>
      </c>
      <c r="C8" s="520">
        <v>11560</v>
      </c>
      <c r="D8" s="520">
        <v>13037</v>
      </c>
      <c r="E8" s="521" t="s">
        <v>112</v>
      </c>
      <c r="F8" s="522">
        <v>112.8</v>
      </c>
    </row>
    <row r="9" spans="1:12" ht="30" customHeight="1" thickTop="1">
      <c r="A9" s="179" t="s">
        <v>117</v>
      </c>
      <c r="B9" s="523">
        <f>SUM(B4:B8)</f>
        <v>1061</v>
      </c>
      <c r="C9" s="524">
        <f>SUM(C4:C8)</f>
        <v>58600</v>
      </c>
      <c r="D9" s="524">
        <f>SUM(D4:D8)</f>
        <v>68841</v>
      </c>
      <c r="E9" s="525" t="s">
        <v>119</v>
      </c>
      <c r="F9" s="526">
        <f>SUM(F4:F8)/5</f>
        <v>117.43999999999998</v>
      </c>
    </row>
    <row r="10" spans="1:12" ht="30" customHeight="1">
      <c r="B10" s="185"/>
      <c r="C10" s="186"/>
      <c r="D10" s="185"/>
      <c r="E10" s="187"/>
      <c r="F10" s="188" t="s">
        <v>122</v>
      </c>
    </row>
  </sheetData>
  <phoneticPr fontId="5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29"/>
  <sheetViews>
    <sheetView showGridLines="0" view="pageBreakPreview" zoomScale="115" zoomScaleNormal="80" zoomScaleSheetLayoutView="115" workbookViewId="0">
      <selection activeCell="E30" sqref="E30"/>
    </sheetView>
  </sheetViews>
  <sheetFormatPr defaultColWidth="10" defaultRowHeight="12"/>
  <cols>
    <col min="1" max="1" width="10" style="43"/>
    <col min="2" max="2" width="9.375" style="43" customWidth="1"/>
    <col min="3" max="16" width="9.625" style="43" customWidth="1"/>
    <col min="17" max="16384" width="10" style="43"/>
  </cols>
  <sheetData>
    <row r="2" spans="2:38" ht="21" customHeight="1">
      <c r="B2" s="189" t="s">
        <v>123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2:38"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2:38" ht="18" customHeight="1">
      <c r="P4" s="89" t="s">
        <v>124</v>
      </c>
    </row>
    <row r="5" spans="2:38" ht="21" customHeight="1">
      <c r="B5" s="190" t="s">
        <v>125</v>
      </c>
      <c r="C5" s="883" t="s">
        <v>45</v>
      </c>
      <c r="D5" s="883" t="s">
        <v>126</v>
      </c>
      <c r="E5" s="191" t="s">
        <v>127</v>
      </c>
      <c r="F5" s="192"/>
      <c r="G5" s="192"/>
      <c r="H5" s="192"/>
      <c r="I5" s="192"/>
      <c r="J5" s="192"/>
      <c r="K5" s="192"/>
      <c r="L5" s="192"/>
      <c r="M5" s="192"/>
      <c r="N5" s="192"/>
      <c r="O5" s="193"/>
      <c r="P5" s="903" t="s">
        <v>128</v>
      </c>
    </row>
    <row r="6" spans="2:38" ht="39" customHeight="1">
      <c r="B6" s="194" t="s">
        <v>129</v>
      </c>
      <c r="C6" s="902"/>
      <c r="D6" s="902"/>
      <c r="E6" s="195" t="s">
        <v>130</v>
      </c>
      <c r="F6" s="195" t="s">
        <v>131</v>
      </c>
      <c r="G6" s="195" t="s">
        <v>132</v>
      </c>
      <c r="H6" s="195" t="s">
        <v>133</v>
      </c>
      <c r="I6" s="195" t="s">
        <v>134</v>
      </c>
      <c r="J6" s="195" t="s">
        <v>135</v>
      </c>
      <c r="K6" s="195" t="s">
        <v>136</v>
      </c>
      <c r="L6" s="195" t="s">
        <v>137</v>
      </c>
      <c r="M6" s="195" t="s">
        <v>138</v>
      </c>
      <c r="N6" s="195" t="s">
        <v>139</v>
      </c>
      <c r="O6" s="195" t="s">
        <v>140</v>
      </c>
      <c r="P6" s="904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</row>
    <row r="7" spans="2:38" ht="21" hidden="1" customHeight="1">
      <c r="B7" s="197" t="s">
        <v>16</v>
      </c>
      <c r="C7" s="198">
        <v>3099</v>
      </c>
      <c r="D7" s="199">
        <v>61159</v>
      </c>
      <c r="E7" s="199">
        <v>4723</v>
      </c>
      <c r="F7" s="199">
        <v>479</v>
      </c>
      <c r="G7" s="199">
        <v>5094</v>
      </c>
      <c r="H7" s="199">
        <v>4351</v>
      </c>
      <c r="I7" s="199">
        <v>4850</v>
      </c>
      <c r="J7" s="199">
        <v>1260</v>
      </c>
      <c r="K7" s="199">
        <v>918</v>
      </c>
      <c r="L7" s="199">
        <v>2655</v>
      </c>
      <c r="M7" s="199">
        <v>3484</v>
      </c>
      <c r="N7" s="199">
        <v>17850</v>
      </c>
      <c r="O7" s="199">
        <v>15495</v>
      </c>
      <c r="P7" s="200">
        <f>D7/C7</f>
        <v>19.735075830913196</v>
      </c>
      <c r="Q7" s="201"/>
    </row>
    <row r="8" spans="2:38" ht="21" hidden="1" customHeight="1">
      <c r="B8" s="202" t="s">
        <v>141</v>
      </c>
      <c r="C8" s="203">
        <v>3150</v>
      </c>
      <c r="D8" s="204">
        <v>58233</v>
      </c>
      <c r="E8" s="204">
        <v>4612</v>
      </c>
      <c r="F8" s="204">
        <v>469</v>
      </c>
      <c r="G8" s="204">
        <v>4986</v>
      </c>
      <c r="H8" s="204">
        <v>3454</v>
      </c>
      <c r="I8" s="204">
        <v>4744</v>
      </c>
      <c r="J8" s="204">
        <v>1317</v>
      </c>
      <c r="K8" s="204">
        <v>1038</v>
      </c>
      <c r="L8" s="204">
        <v>2587</v>
      </c>
      <c r="M8" s="204">
        <v>3389</v>
      </c>
      <c r="N8" s="204">
        <v>17617</v>
      </c>
      <c r="O8" s="204">
        <v>15637</v>
      </c>
      <c r="P8" s="205">
        <f t="shared" ref="P8:P16" si="0">D8/C8</f>
        <v>18.486666666666668</v>
      </c>
      <c r="Q8" s="201"/>
    </row>
    <row r="9" spans="2:38" ht="21" hidden="1" customHeight="1">
      <c r="B9" s="206" t="s">
        <v>19</v>
      </c>
      <c r="C9" s="207">
        <v>3206</v>
      </c>
      <c r="D9" s="208">
        <v>61837</v>
      </c>
      <c r="E9" s="208">
        <v>4717</v>
      </c>
      <c r="F9" s="208">
        <v>477</v>
      </c>
      <c r="G9" s="208">
        <v>5129</v>
      </c>
      <c r="H9" s="208">
        <v>4406</v>
      </c>
      <c r="I9" s="208">
        <v>5106</v>
      </c>
      <c r="J9" s="208">
        <v>1434</v>
      </c>
      <c r="K9" s="208">
        <v>1097</v>
      </c>
      <c r="L9" s="208">
        <v>2751</v>
      </c>
      <c r="M9" s="208">
        <v>3395</v>
      </c>
      <c r="N9" s="208">
        <v>19160</v>
      </c>
      <c r="O9" s="208">
        <v>16695</v>
      </c>
      <c r="P9" s="209">
        <f t="shared" si="0"/>
        <v>19.287897691827823</v>
      </c>
      <c r="Q9" s="201"/>
    </row>
    <row r="10" spans="2:38" ht="21" hidden="1" customHeight="1">
      <c r="B10" s="210">
        <v>7</v>
      </c>
      <c r="C10" s="211">
        <v>3198</v>
      </c>
      <c r="D10" s="212">
        <v>63608</v>
      </c>
      <c r="E10" s="212">
        <v>4822</v>
      </c>
      <c r="F10" s="212">
        <v>502</v>
      </c>
      <c r="G10" s="212">
        <v>4941</v>
      </c>
      <c r="H10" s="212">
        <v>4633</v>
      </c>
      <c r="I10" s="212">
        <v>5469</v>
      </c>
      <c r="J10" s="212">
        <v>1488</v>
      </c>
      <c r="K10" s="212">
        <v>1163</v>
      </c>
      <c r="L10" s="212">
        <v>2919</v>
      </c>
      <c r="M10" s="212">
        <v>3228</v>
      </c>
      <c r="N10" s="212">
        <v>19949</v>
      </c>
      <c r="O10" s="212">
        <v>17178</v>
      </c>
      <c r="P10" s="213">
        <f t="shared" si="0"/>
        <v>19.889931207004377</v>
      </c>
      <c r="Q10" s="201"/>
    </row>
    <row r="11" spans="2:38" ht="21" hidden="1" customHeight="1">
      <c r="B11" s="210">
        <v>8</v>
      </c>
      <c r="C11" s="211">
        <v>3218</v>
      </c>
      <c r="D11" s="212">
        <v>65023</v>
      </c>
      <c r="E11" s="212">
        <v>4909</v>
      </c>
      <c r="F11" s="212">
        <v>468</v>
      </c>
      <c r="G11" s="212">
        <v>4611</v>
      </c>
      <c r="H11" s="212">
        <v>4462</v>
      </c>
      <c r="I11" s="212">
        <v>5413</v>
      </c>
      <c r="J11" s="212">
        <v>1587</v>
      </c>
      <c r="K11" s="212">
        <v>1223</v>
      </c>
      <c r="L11" s="212">
        <v>3019</v>
      </c>
      <c r="M11" s="212">
        <v>3185</v>
      </c>
      <c r="N11" s="212">
        <v>20710</v>
      </c>
      <c r="O11" s="212">
        <v>18218</v>
      </c>
      <c r="P11" s="213">
        <f t="shared" si="0"/>
        <v>20.206028589185831</v>
      </c>
      <c r="Q11" s="201"/>
    </row>
    <row r="12" spans="2:38" ht="21" hidden="1" customHeight="1">
      <c r="B12" s="210">
        <v>9</v>
      </c>
      <c r="C12" s="211">
        <v>3194</v>
      </c>
      <c r="D12" s="212">
        <v>67900</v>
      </c>
      <c r="E12" s="212">
        <v>5187</v>
      </c>
      <c r="F12" s="212">
        <v>539</v>
      </c>
      <c r="G12" s="212">
        <v>5499</v>
      </c>
      <c r="H12" s="212">
        <v>5252</v>
      </c>
      <c r="I12" s="212">
        <v>5857</v>
      </c>
      <c r="J12" s="212">
        <v>1688</v>
      </c>
      <c r="K12" s="212">
        <v>1268</v>
      </c>
      <c r="L12" s="212">
        <v>3278</v>
      </c>
      <c r="M12" s="212">
        <v>3286</v>
      </c>
      <c r="N12" s="212">
        <v>21774</v>
      </c>
      <c r="O12" s="212">
        <v>17244</v>
      </c>
      <c r="P12" s="213">
        <f t="shared" si="0"/>
        <v>21.258609893550407</v>
      </c>
      <c r="Q12" s="201"/>
    </row>
    <row r="13" spans="2:38" ht="21" hidden="1" customHeight="1">
      <c r="B13" s="24" t="s">
        <v>142</v>
      </c>
      <c r="C13" s="214">
        <v>3196</v>
      </c>
      <c r="D13" s="215">
        <v>69920</v>
      </c>
      <c r="E13" s="215">
        <v>5337</v>
      </c>
      <c r="F13" s="215">
        <v>511</v>
      </c>
      <c r="G13" s="215">
        <v>5596</v>
      </c>
      <c r="H13" s="215">
        <v>5264</v>
      </c>
      <c r="I13" s="215">
        <v>5932</v>
      </c>
      <c r="J13" s="215">
        <v>1699</v>
      </c>
      <c r="K13" s="215">
        <v>1268</v>
      </c>
      <c r="L13" s="215">
        <v>3332</v>
      </c>
      <c r="M13" s="215">
        <v>3389</v>
      </c>
      <c r="N13" s="215">
        <v>22959</v>
      </c>
      <c r="O13" s="215">
        <v>17747</v>
      </c>
      <c r="P13" s="216">
        <f t="shared" si="0"/>
        <v>21.877346683354194</v>
      </c>
      <c r="Q13" s="201"/>
    </row>
    <row r="14" spans="2:38" ht="21" hidden="1" customHeight="1">
      <c r="B14" s="202" t="s">
        <v>23</v>
      </c>
      <c r="C14" s="203">
        <v>3164</v>
      </c>
      <c r="D14" s="204">
        <v>71935</v>
      </c>
      <c r="E14" s="204">
        <v>5314</v>
      </c>
      <c r="F14" s="204">
        <v>500</v>
      </c>
      <c r="G14" s="204">
        <v>5648</v>
      </c>
      <c r="H14" s="204">
        <v>5492</v>
      </c>
      <c r="I14" s="204">
        <v>6098</v>
      </c>
      <c r="J14" s="204">
        <v>1742</v>
      </c>
      <c r="K14" s="204">
        <v>1344</v>
      </c>
      <c r="L14" s="204">
        <v>3451</v>
      </c>
      <c r="M14" s="204">
        <v>3341</v>
      </c>
      <c r="N14" s="204">
        <v>23864</v>
      </c>
      <c r="O14" s="204">
        <v>17965</v>
      </c>
      <c r="P14" s="205">
        <f t="shared" si="0"/>
        <v>22.735461441213655</v>
      </c>
      <c r="Q14" s="201"/>
    </row>
    <row r="15" spans="2:38" ht="21" hidden="1" customHeight="1">
      <c r="B15" s="197" t="s">
        <v>24</v>
      </c>
      <c r="C15" s="203">
        <v>3156</v>
      </c>
      <c r="D15" s="204">
        <v>73426</v>
      </c>
      <c r="E15" s="204">
        <v>5491</v>
      </c>
      <c r="F15" s="204">
        <v>502</v>
      </c>
      <c r="G15" s="204">
        <v>5679</v>
      </c>
      <c r="H15" s="204">
        <v>5787</v>
      </c>
      <c r="I15" s="204">
        <v>6177</v>
      </c>
      <c r="J15" s="204">
        <v>1867</v>
      </c>
      <c r="K15" s="204">
        <v>1471</v>
      </c>
      <c r="L15" s="204">
        <v>3608</v>
      </c>
      <c r="M15" s="204">
        <v>3337</v>
      </c>
      <c r="N15" s="204">
        <v>24178</v>
      </c>
      <c r="O15" s="204">
        <v>18165</v>
      </c>
      <c r="P15" s="205">
        <f t="shared" si="0"/>
        <v>23.265525982256019</v>
      </c>
      <c r="Q15" s="201"/>
    </row>
    <row r="16" spans="2:38" ht="21" hidden="1" customHeight="1">
      <c r="B16" s="202">
        <v>13</v>
      </c>
      <c r="C16" s="203">
        <v>3179</v>
      </c>
      <c r="D16" s="204">
        <v>75962</v>
      </c>
      <c r="E16" s="204">
        <v>5804</v>
      </c>
      <c r="F16" s="204">
        <v>513</v>
      </c>
      <c r="G16" s="204">
        <v>5750</v>
      </c>
      <c r="H16" s="204">
        <v>6069</v>
      </c>
      <c r="I16" s="204">
        <v>6517</v>
      </c>
      <c r="J16" s="204">
        <v>1997</v>
      </c>
      <c r="K16" s="204">
        <v>1586</v>
      </c>
      <c r="L16" s="204">
        <v>3755</v>
      </c>
      <c r="M16" s="204">
        <v>3380</v>
      </c>
      <c r="N16" s="204">
        <v>24955</v>
      </c>
      <c r="O16" s="204">
        <v>18514</v>
      </c>
      <c r="P16" s="205">
        <f t="shared" si="0"/>
        <v>23.894935514312678</v>
      </c>
      <c r="Q16" s="201"/>
    </row>
    <row r="17" spans="2:18" ht="21" hidden="1" customHeight="1">
      <c r="B17" s="202">
        <v>14</v>
      </c>
      <c r="C17" s="203">
        <v>3160</v>
      </c>
      <c r="D17" s="204">
        <v>81050</v>
      </c>
      <c r="E17" s="204">
        <v>6029</v>
      </c>
      <c r="F17" s="204">
        <v>490</v>
      </c>
      <c r="G17" s="204">
        <v>5805</v>
      </c>
      <c r="H17" s="204">
        <v>6254</v>
      </c>
      <c r="I17" s="204">
        <v>6551</v>
      </c>
      <c r="J17" s="204">
        <v>2146</v>
      </c>
      <c r="K17" s="204">
        <v>1635</v>
      </c>
      <c r="L17" s="204">
        <v>3861</v>
      </c>
      <c r="M17" s="204">
        <v>3342</v>
      </c>
      <c r="N17" s="204">
        <v>25706</v>
      </c>
      <c r="O17" s="204">
        <v>19231</v>
      </c>
      <c r="P17" s="205">
        <v>25.648734177215189</v>
      </c>
      <c r="Q17" s="201"/>
    </row>
    <row r="18" spans="2:18" ht="21" customHeight="1">
      <c r="B18" s="217" t="s">
        <v>233</v>
      </c>
      <c r="C18" s="504">
        <v>2951</v>
      </c>
      <c r="D18" s="505">
        <v>70263</v>
      </c>
      <c r="E18" s="505">
        <v>5476</v>
      </c>
      <c r="F18" s="505">
        <v>679</v>
      </c>
      <c r="G18" s="505">
        <v>4573</v>
      </c>
      <c r="H18" s="505">
        <v>4367</v>
      </c>
      <c r="I18" s="505">
        <v>6085</v>
      </c>
      <c r="J18" s="505">
        <v>2497</v>
      </c>
      <c r="K18" s="505">
        <v>1721</v>
      </c>
      <c r="L18" s="505">
        <v>3744</v>
      </c>
      <c r="M18" s="505">
        <v>2902</v>
      </c>
      <c r="N18" s="505">
        <v>19286</v>
      </c>
      <c r="O18" s="505">
        <v>24015</v>
      </c>
      <c r="P18" s="506">
        <v>23.809894950864113</v>
      </c>
      <c r="R18" s="201"/>
    </row>
    <row r="19" spans="2:18" ht="21" customHeight="1">
      <c r="B19" s="217">
        <v>26</v>
      </c>
      <c r="C19" s="507">
        <v>2861</v>
      </c>
      <c r="D19" s="508">
        <v>69889</v>
      </c>
      <c r="E19" s="508">
        <v>5740</v>
      </c>
      <c r="F19" s="508">
        <v>708</v>
      </c>
      <c r="G19" s="508">
        <v>4704</v>
      </c>
      <c r="H19" s="508">
        <v>4354</v>
      </c>
      <c r="I19" s="508">
        <v>6318</v>
      </c>
      <c r="J19" s="508">
        <v>2538</v>
      </c>
      <c r="K19" s="508">
        <v>1711</v>
      </c>
      <c r="L19" s="508">
        <v>3775</v>
      </c>
      <c r="M19" s="508">
        <v>2894</v>
      </c>
      <c r="N19" s="508">
        <v>18049</v>
      </c>
      <c r="O19" s="508">
        <v>19098</v>
      </c>
      <c r="P19" s="509">
        <v>24.428171967843411</v>
      </c>
      <c r="R19" s="201"/>
    </row>
    <row r="20" spans="2:18" ht="21" customHeight="1">
      <c r="B20" s="217">
        <v>27</v>
      </c>
      <c r="C20" s="507">
        <v>2844</v>
      </c>
      <c r="D20" s="508">
        <v>70397</v>
      </c>
      <c r="E20" s="508">
        <v>5699</v>
      </c>
      <c r="F20" s="508">
        <v>731</v>
      </c>
      <c r="G20" s="508">
        <v>4761</v>
      </c>
      <c r="H20" s="508">
        <v>4377</v>
      </c>
      <c r="I20" s="508">
        <v>6365</v>
      </c>
      <c r="J20" s="508">
        <v>2646</v>
      </c>
      <c r="K20" s="508">
        <v>1717</v>
      </c>
      <c r="L20" s="508">
        <v>3811</v>
      </c>
      <c r="M20" s="508">
        <v>2908</v>
      </c>
      <c r="N20" s="508">
        <v>18200</v>
      </c>
      <c r="O20" s="508">
        <v>19182</v>
      </c>
      <c r="P20" s="509">
        <v>24.7528129395218</v>
      </c>
      <c r="R20" s="201"/>
    </row>
    <row r="21" spans="2:18" ht="21" customHeight="1">
      <c r="B21" s="217">
        <v>28</v>
      </c>
      <c r="C21" s="507">
        <v>2861</v>
      </c>
      <c r="D21" s="508">
        <v>71530</v>
      </c>
      <c r="E21" s="508">
        <v>5702</v>
      </c>
      <c r="F21" s="508">
        <v>792</v>
      </c>
      <c r="G21" s="508">
        <v>4857</v>
      </c>
      <c r="H21" s="508">
        <v>4415</v>
      </c>
      <c r="I21" s="508">
        <v>6388</v>
      </c>
      <c r="J21" s="508">
        <v>2784</v>
      </c>
      <c r="K21" s="508">
        <v>1774</v>
      </c>
      <c r="L21" s="508">
        <v>3862</v>
      </c>
      <c r="M21" s="508">
        <v>2916</v>
      </c>
      <c r="N21" s="508">
        <v>18733</v>
      </c>
      <c r="O21" s="508">
        <v>19361</v>
      </c>
      <c r="P21" s="509">
        <v>25.001747640685075</v>
      </c>
      <c r="R21" s="201"/>
    </row>
    <row r="22" spans="2:18" ht="21" customHeight="1">
      <c r="B22" s="217">
        <v>29</v>
      </c>
      <c r="C22" s="507">
        <v>2890</v>
      </c>
      <c r="D22" s="508">
        <v>71400</v>
      </c>
      <c r="E22" s="508">
        <v>5641</v>
      </c>
      <c r="F22" s="508">
        <v>850</v>
      </c>
      <c r="G22" s="508">
        <v>4818</v>
      </c>
      <c r="H22" s="508">
        <v>4379</v>
      </c>
      <c r="I22" s="508">
        <v>6337</v>
      </c>
      <c r="J22" s="508">
        <v>2725</v>
      </c>
      <c r="K22" s="508">
        <v>1784</v>
      </c>
      <c r="L22" s="508">
        <v>3674</v>
      </c>
      <c r="M22" s="508">
        <v>2935</v>
      </c>
      <c r="N22" s="508">
        <v>18898</v>
      </c>
      <c r="O22" s="508">
        <v>19359</v>
      </c>
      <c r="P22" s="509">
        <v>24.705882352941178</v>
      </c>
      <c r="R22" s="201"/>
    </row>
    <row r="23" spans="2:18" ht="21" customHeight="1">
      <c r="B23" s="202">
        <v>30</v>
      </c>
      <c r="C23" s="507">
        <v>2950</v>
      </c>
      <c r="D23" s="508">
        <v>71391</v>
      </c>
      <c r="E23" s="508">
        <v>5604</v>
      </c>
      <c r="F23" s="508">
        <v>935</v>
      </c>
      <c r="G23" s="508">
        <v>4916</v>
      </c>
      <c r="H23" s="508">
        <v>4382</v>
      </c>
      <c r="I23" s="508">
        <v>6240</v>
      </c>
      <c r="J23" s="508">
        <v>2825</v>
      </c>
      <c r="K23" s="508">
        <v>1774</v>
      </c>
      <c r="L23" s="508">
        <v>3683</v>
      </c>
      <c r="M23" s="508">
        <v>2920</v>
      </c>
      <c r="N23" s="508">
        <v>18965</v>
      </c>
      <c r="O23" s="508">
        <v>19147</v>
      </c>
      <c r="P23" s="510">
        <v>24.200338983050848</v>
      </c>
      <c r="R23" s="201"/>
    </row>
    <row r="24" spans="2:18" ht="21" customHeight="1">
      <c r="B24" s="202" t="s">
        <v>143</v>
      </c>
      <c r="C24" s="507">
        <v>2981</v>
      </c>
      <c r="D24" s="508">
        <v>71212</v>
      </c>
      <c r="E24" s="508">
        <v>5627</v>
      </c>
      <c r="F24" s="508">
        <v>978</v>
      </c>
      <c r="G24" s="508">
        <v>4965</v>
      </c>
      <c r="H24" s="508">
        <v>4298</v>
      </c>
      <c r="I24" s="508">
        <v>6217</v>
      </c>
      <c r="J24" s="508">
        <v>2803</v>
      </c>
      <c r="K24" s="508">
        <v>1788</v>
      </c>
      <c r="L24" s="508">
        <v>3677</v>
      </c>
      <c r="M24" s="508">
        <v>2727</v>
      </c>
      <c r="N24" s="508">
        <v>18852</v>
      </c>
      <c r="O24" s="508">
        <v>19280</v>
      </c>
      <c r="P24" s="510">
        <v>23.896644295302014</v>
      </c>
      <c r="R24" s="201"/>
    </row>
    <row r="25" spans="2:18" ht="21" customHeight="1">
      <c r="B25" s="202">
        <v>2</v>
      </c>
      <c r="C25" s="507">
        <v>3019</v>
      </c>
      <c r="D25" s="508">
        <v>69870</v>
      </c>
      <c r="E25" s="508">
        <v>5553</v>
      </c>
      <c r="F25" s="508">
        <v>1008</v>
      </c>
      <c r="G25" s="508">
        <v>5024</v>
      </c>
      <c r="H25" s="508">
        <v>4261</v>
      </c>
      <c r="I25" s="508">
        <v>6254</v>
      </c>
      <c r="J25" s="508">
        <v>2713</v>
      </c>
      <c r="K25" s="508">
        <v>1779</v>
      </c>
      <c r="L25" s="508">
        <v>3677</v>
      </c>
      <c r="M25" s="508">
        <v>2686</v>
      </c>
      <c r="N25" s="508">
        <v>17879</v>
      </c>
      <c r="O25" s="508">
        <v>19036</v>
      </c>
      <c r="P25" s="510">
        <v>23.143424975157338</v>
      </c>
      <c r="R25" s="201"/>
    </row>
    <row r="26" spans="2:18" ht="21" customHeight="1">
      <c r="B26" s="202">
        <v>3</v>
      </c>
      <c r="C26" s="507">
        <v>3053</v>
      </c>
      <c r="D26" s="508">
        <v>69245</v>
      </c>
      <c r="E26" s="508">
        <v>5685</v>
      </c>
      <c r="F26" s="508">
        <v>1048</v>
      </c>
      <c r="G26" s="508">
        <v>5047</v>
      </c>
      <c r="H26" s="508">
        <v>4362</v>
      </c>
      <c r="I26" s="508">
        <v>6236</v>
      </c>
      <c r="J26" s="508">
        <v>2809</v>
      </c>
      <c r="K26" s="508">
        <v>1817</v>
      </c>
      <c r="L26" s="508">
        <v>3665</v>
      </c>
      <c r="M26" s="508">
        <v>2555</v>
      </c>
      <c r="N26" s="508">
        <v>17192</v>
      </c>
      <c r="O26" s="508">
        <v>18829</v>
      </c>
      <c r="P26" s="510">
        <v>22.680969538159189</v>
      </c>
      <c r="R26" s="201"/>
    </row>
    <row r="27" spans="2:18" ht="21" customHeight="1">
      <c r="B27" s="218">
        <v>4</v>
      </c>
      <c r="C27" s="511">
        <v>3060</v>
      </c>
      <c r="D27" s="512">
        <v>68841</v>
      </c>
      <c r="E27" s="512">
        <v>5783</v>
      </c>
      <c r="F27" s="512">
        <v>1059</v>
      </c>
      <c r="G27" s="512">
        <v>4978</v>
      </c>
      <c r="H27" s="512">
        <v>4493</v>
      </c>
      <c r="I27" s="512">
        <v>6323</v>
      </c>
      <c r="J27" s="512">
        <v>2837</v>
      </c>
      <c r="K27" s="512">
        <v>1806</v>
      </c>
      <c r="L27" s="512">
        <v>3724</v>
      </c>
      <c r="M27" s="512">
        <v>2525</v>
      </c>
      <c r="N27" s="512">
        <v>16838</v>
      </c>
      <c r="O27" s="512">
        <v>18475</v>
      </c>
      <c r="P27" s="513">
        <v>22.497058823529411</v>
      </c>
      <c r="R27" s="201"/>
    </row>
    <row r="28" spans="2:18" ht="21" customHeight="1">
      <c r="B28" s="43" t="s">
        <v>144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4" t="s">
        <v>145</v>
      </c>
    </row>
    <row r="29" spans="2:18" ht="21" customHeight="1"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4"/>
    </row>
  </sheetData>
  <mergeCells count="3">
    <mergeCell ref="C5:C6"/>
    <mergeCell ref="D5:D6"/>
    <mergeCell ref="P5:P6"/>
  </mergeCells>
  <phoneticPr fontId="5"/>
  <printOptions horizontalCentered="1"/>
  <pageMargins left="0.25" right="0.25" top="0.75" bottom="0.75" header="0.3" footer="0.3"/>
  <pageSetup paperSize="9" scale="88" orientation="landscape" verticalDpi="4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7"/>
  <sheetViews>
    <sheetView showGridLines="0" view="pageBreakPreview" topLeftCell="B2" zoomScale="70" zoomScaleSheetLayoutView="70" workbookViewId="0">
      <selection activeCell="S3" sqref="S1:AD1048576"/>
    </sheetView>
  </sheetViews>
  <sheetFormatPr defaultColWidth="10" defaultRowHeight="12"/>
  <cols>
    <col min="1" max="1" width="9.375" style="43" customWidth="1"/>
    <col min="2" max="13" width="7.75" style="43" customWidth="1"/>
    <col min="14" max="16384" width="10" style="43"/>
  </cols>
  <sheetData>
    <row r="1" spans="1:28" hidden="1">
      <c r="A1" s="43" t="s">
        <v>147</v>
      </c>
    </row>
    <row r="2" spans="1:28" ht="17.25">
      <c r="A2" s="189" t="s">
        <v>148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28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28" ht="18" customHeight="1">
      <c r="M4" s="89" t="s">
        <v>149</v>
      </c>
    </row>
    <row r="5" spans="1:28" ht="21" customHeight="1">
      <c r="A5" s="190" t="s">
        <v>64</v>
      </c>
      <c r="B5" s="191" t="s">
        <v>150</v>
      </c>
      <c r="C5" s="192"/>
      <c r="D5" s="193"/>
      <c r="E5" s="191" t="s">
        <v>151</v>
      </c>
      <c r="F5" s="192"/>
      <c r="G5" s="193"/>
      <c r="H5" s="191" t="s">
        <v>152</v>
      </c>
      <c r="I5" s="192"/>
      <c r="J5" s="193"/>
      <c r="K5" s="191" t="s">
        <v>153</v>
      </c>
      <c r="L5" s="192"/>
      <c r="M5" s="193"/>
      <c r="T5" s="451"/>
      <c r="V5" s="451"/>
      <c r="W5" s="451"/>
      <c r="X5" s="451"/>
      <c r="Z5" s="451"/>
    </row>
    <row r="6" spans="1:28" ht="21" customHeight="1">
      <c r="A6" s="96" t="s">
        <v>12</v>
      </c>
      <c r="B6" s="453" t="s">
        <v>72</v>
      </c>
      <c r="C6" s="453" t="s">
        <v>73</v>
      </c>
      <c r="D6" s="453" t="s">
        <v>74</v>
      </c>
      <c r="E6" s="453" t="s">
        <v>72</v>
      </c>
      <c r="F6" s="453" t="s">
        <v>73</v>
      </c>
      <c r="G6" s="453" t="s">
        <v>74</v>
      </c>
      <c r="H6" s="453" t="s">
        <v>72</v>
      </c>
      <c r="I6" s="453" t="s">
        <v>73</v>
      </c>
      <c r="J6" s="453" t="s">
        <v>74</v>
      </c>
      <c r="K6" s="453" t="s">
        <v>72</v>
      </c>
      <c r="L6" s="453" t="s">
        <v>73</v>
      </c>
      <c r="M6" s="453" t="s">
        <v>74</v>
      </c>
      <c r="S6" s="107"/>
      <c r="T6" s="451"/>
      <c r="U6" s="451"/>
      <c r="V6" s="451"/>
      <c r="W6" s="451"/>
      <c r="X6" s="451"/>
      <c r="Y6" s="451"/>
      <c r="Z6" s="451"/>
      <c r="AA6" s="451"/>
    </row>
    <row r="7" spans="1:28" s="223" customFormat="1" ht="18" hidden="1" customHeight="1">
      <c r="A7" s="887" t="s">
        <v>16</v>
      </c>
      <c r="B7" s="220">
        <f>C7+D7</f>
        <v>1601</v>
      </c>
      <c r="C7" s="221">
        <v>789</v>
      </c>
      <c r="D7" s="221">
        <v>812</v>
      </c>
      <c r="E7" s="221">
        <f>F7+G7</f>
        <v>521</v>
      </c>
      <c r="F7" s="221">
        <v>252</v>
      </c>
      <c r="G7" s="221">
        <v>269</v>
      </c>
      <c r="H7" s="221">
        <f>I7+J7</f>
        <v>514</v>
      </c>
      <c r="I7" s="221">
        <v>258</v>
      </c>
      <c r="J7" s="221">
        <v>256</v>
      </c>
      <c r="K7" s="221">
        <f>L7+M7</f>
        <v>566</v>
      </c>
      <c r="L7" s="221">
        <v>279</v>
      </c>
      <c r="M7" s="222">
        <v>287</v>
      </c>
      <c r="Q7" s="144">
        <v>30</v>
      </c>
      <c r="R7" s="43" t="s">
        <v>90</v>
      </c>
      <c r="S7" s="118"/>
      <c r="T7" s="145"/>
      <c r="U7" s="146"/>
      <c r="V7" s="146"/>
      <c r="W7" s="146"/>
      <c r="X7" s="146"/>
      <c r="Y7" s="146"/>
      <c r="Z7" s="146"/>
      <c r="AA7" s="146"/>
      <c r="AB7" s="43"/>
    </row>
    <row r="8" spans="1:28" s="227" customFormat="1" ht="18" hidden="1" customHeight="1">
      <c r="A8" s="890"/>
      <c r="B8" s="224" t="s">
        <v>81</v>
      </c>
      <c r="C8" s="225"/>
      <c r="D8" s="225"/>
      <c r="E8" s="225" t="s">
        <v>154</v>
      </c>
      <c r="F8" s="225"/>
      <c r="G8" s="225"/>
      <c r="H8" s="225" t="s">
        <v>77</v>
      </c>
      <c r="I8" s="225"/>
      <c r="J8" s="225"/>
      <c r="K8" s="225" t="s">
        <v>154</v>
      </c>
      <c r="L8" s="225"/>
      <c r="M8" s="226"/>
      <c r="Q8" s="43"/>
      <c r="R8" s="43" t="s">
        <v>92</v>
      </c>
      <c r="S8" s="107"/>
      <c r="T8" s="147"/>
      <c r="U8" s="146"/>
      <c r="V8" s="146"/>
      <c r="W8" s="146"/>
      <c r="X8" s="146"/>
      <c r="Y8" s="146"/>
      <c r="Z8" s="146"/>
      <c r="AA8" s="146"/>
      <c r="AB8" s="43"/>
    </row>
    <row r="9" spans="1:28" s="103" customFormat="1" ht="18" hidden="1" customHeight="1">
      <c r="A9" s="900" t="s">
        <v>141</v>
      </c>
      <c r="B9" s="228">
        <v>1552</v>
      </c>
      <c r="C9" s="229">
        <v>776</v>
      </c>
      <c r="D9" s="229">
        <v>776</v>
      </c>
      <c r="E9" s="229">
        <v>510</v>
      </c>
      <c r="F9" s="229">
        <v>261</v>
      </c>
      <c r="G9" s="229">
        <v>249</v>
      </c>
      <c r="H9" s="229">
        <v>521</v>
      </c>
      <c r="I9" s="229">
        <v>254</v>
      </c>
      <c r="J9" s="229">
        <v>267</v>
      </c>
      <c r="K9" s="229">
        <v>521</v>
      </c>
      <c r="L9" s="229">
        <v>261</v>
      </c>
      <c r="M9" s="230">
        <v>260</v>
      </c>
      <c r="Q9" s="43"/>
      <c r="R9" s="148" t="s">
        <v>85</v>
      </c>
      <c r="S9" s="149"/>
      <c r="T9" s="149"/>
      <c r="U9" s="149"/>
      <c r="V9" s="149"/>
      <c r="W9" s="149"/>
      <c r="X9" s="149"/>
      <c r="Y9" s="149"/>
      <c r="Z9" s="149"/>
      <c r="AA9" s="149"/>
      <c r="AB9" s="43"/>
    </row>
    <row r="10" spans="1:28" s="227" customFormat="1" ht="18" hidden="1" customHeight="1">
      <c r="A10" s="899"/>
      <c r="B10" s="231" t="s">
        <v>155</v>
      </c>
      <c r="C10" s="232"/>
      <c r="D10" s="232"/>
      <c r="E10" s="232" t="s">
        <v>156</v>
      </c>
      <c r="F10" s="232"/>
      <c r="G10" s="232"/>
      <c r="H10" s="232" t="s">
        <v>157</v>
      </c>
      <c r="I10" s="232"/>
      <c r="J10" s="232"/>
      <c r="K10" s="232" t="s">
        <v>158</v>
      </c>
      <c r="L10" s="232"/>
      <c r="M10" s="233"/>
      <c r="Q10" s="43" t="s">
        <v>93</v>
      </c>
      <c r="R10" s="43" t="s">
        <v>90</v>
      </c>
      <c r="S10" s="43"/>
      <c r="T10" s="89"/>
      <c r="U10" s="89"/>
      <c r="V10" s="89"/>
      <c r="W10" s="89"/>
      <c r="X10" s="89"/>
      <c r="Y10" s="89"/>
      <c r="Z10" s="89"/>
      <c r="AA10" s="89"/>
      <c r="AB10" s="43"/>
    </row>
    <row r="11" spans="1:28" s="103" customFormat="1" ht="18" hidden="1" customHeight="1">
      <c r="A11" s="899">
        <v>6</v>
      </c>
      <c r="B11" s="234">
        <f>SUM(C11:D11)</f>
        <v>1549</v>
      </c>
      <c r="C11" s="235">
        <v>774</v>
      </c>
      <c r="D11" s="235">
        <v>775</v>
      </c>
      <c r="E11" s="235">
        <v>511</v>
      </c>
      <c r="F11" s="235">
        <v>255</v>
      </c>
      <c r="G11" s="235">
        <v>256</v>
      </c>
      <c r="H11" s="235">
        <v>514</v>
      </c>
      <c r="I11" s="235">
        <v>265</v>
      </c>
      <c r="J11" s="235">
        <v>249</v>
      </c>
      <c r="K11" s="235">
        <v>524</v>
      </c>
      <c r="L11" s="235">
        <v>254</v>
      </c>
      <c r="M11" s="236">
        <v>270</v>
      </c>
      <c r="Q11" s="43"/>
      <c r="R11" s="43" t="s">
        <v>92</v>
      </c>
      <c r="S11" s="43"/>
      <c r="T11" s="89"/>
      <c r="U11" s="89"/>
      <c r="V11" s="89"/>
      <c r="W11" s="89"/>
      <c r="X11" s="89"/>
      <c r="Y11" s="89"/>
      <c r="Z11" s="89"/>
      <c r="AA11" s="89"/>
      <c r="AB11" s="43"/>
    </row>
    <row r="12" spans="1:28" s="118" customFormat="1" ht="18" hidden="1" customHeight="1">
      <c r="A12" s="899"/>
      <c r="B12" s="237">
        <v>-5</v>
      </c>
      <c r="C12" s="238"/>
      <c r="D12" s="238"/>
      <c r="E12" s="238">
        <v>-3</v>
      </c>
      <c r="F12" s="238"/>
      <c r="G12" s="238"/>
      <c r="H12" s="238">
        <v>-1</v>
      </c>
      <c r="I12" s="238"/>
      <c r="J12" s="238"/>
      <c r="K12" s="238">
        <v>-1</v>
      </c>
      <c r="L12" s="238"/>
      <c r="M12" s="239"/>
      <c r="Q12" s="148"/>
      <c r="R12" s="148" t="s">
        <v>94</v>
      </c>
      <c r="S12" s="148"/>
      <c r="T12" s="150"/>
      <c r="U12" s="150"/>
      <c r="V12" s="150"/>
      <c r="W12" s="150"/>
      <c r="X12" s="150"/>
      <c r="Y12" s="150"/>
      <c r="Z12" s="150"/>
      <c r="AA12" s="150"/>
      <c r="AB12" s="43"/>
    </row>
    <row r="13" spans="1:28" s="103" customFormat="1" ht="18" hidden="1" customHeight="1">
      <c r="A13" s="899">
        <v>7</v>
      </c>
      <c r="B13" s="234">
        <v>1528</v>
      </c>
      <c r="C13" s="235">
        <v>762</v>
      </c>
      <c r="D13" s="235">
        <v>766</v>
      </c>
      <c r="E13" s="235">
        <v>501</v>
      </c>
      <c r="F13" s="235">
        <v>243</v>
      </c>
      <c r="G13" s="235">
        <v>258</v>
      </c>
      <c r="H13" s="235">
        <v>511</v>
      </c>
      <c r="I13" s="235">
        <v>257</v>
      </c>
      <c r="J13" s="235">
        <v>254</v>
      </c>
      <c r="K13" s="235">
        <v>516</v>
      </c>
      <c r="L13" s="235">
        <v>262</v>
      </c>
      <c r="M13" s="236">
        <v>254</v>
      </c>
      <c r="Q13" s="43" t="s">
        <v>164</v>
      </c>
      <c r="R13" s="43" t="s">
        <v>90</v>
      </c>
      <c r="S13" s="43"/>
      <c r="T13" s="89"/>
      <c r="U13" s="89"/>
      <c r="V13" s="89"/>
      <c r="W13" s="89"/>
      <c r="X13" s="89"/>
      <c r="Y13" s="89"/>
      <c r="Z13" s="89"/>
      <c r="AA13" s="89"/>
      <c r="AB13" s="43"/>
    </row>
    <row r="14" spans="1:28" s="118" customFormat="1" ht="18" hidden="1" customHeight="1">
      <c r="A14" s="899"/>
      <c r="B14" s="237">
        <v>-6</v>
      </c>
      <c r="C14" s="238"/>
      <c r="D14" s="238"/>
      <c r="E14" s="238">
        <v>-2</v>
      </c>
      <c r="F14" s="238"/>
      <c r="G14" s="238"/>
      <c r="H14" s="238">
        <v>-3</v>
      </c>
      <c r="I14" s="238"/>
      <c r="J14" s="238"/>
      <c r="K14" s="238">
        <v>-1</v>
      </c>
      <c r="L14" s="238"/>
      <c r="M14" s="239"/>
      <c r="Q14" s="43"/>
      <c r="R14" s="43" t="s">
        <v>92</v>
      </c>
      <c r="S14" s="43"/>
      <c r="T14" s="89"/>
      <c r="U14" s="89"/>
      <c r="V14" s="89"/>
      <c r="W14" s="89"/>
      <c r="X14" s="89"/>
      <c r="Y14" s="89"/>
      <c r="Z14" s="89"/>
      <c r="AA14" s="89"/>
      <c r="AB14" s="43"/>
    </row>
    <row r="15" spans="1:28" s="103" customFormat="1" ht="18" hidden="1" customHeight="1">
      <c r="A15" s="899" t="s">
        <v>159</v>
      </c>
      <c r="B15" s="234">
        <v>1500</v>
      </c>
      <c r="C15" s="235">
        <v>759</v>
      </c>
      <c r="D15" s="235">
        <v>741</v>
      </c>
      <c r="E15" s="235">
        <v>492</v>
      </c>
      <c r="F15" s="235">
        <v>259</v>
      </c>
      <c r="G15" s="235">
        <v>233</v>
      </c>
      <c r="H15" s="235">
        <v>502</v>
      </c>
      <c r="I15" s="235">
        <v>245</v>
      </c>
      <c r="J15" s="235">
        <v>257</v>
      </c>
      <c r="K15" s="235">
        <v>506</v>
      </c>
      <c r="L15" s="235">
        <v>255</v>
      </c>
      <c r="M15" s="236">
        <v>251</v>
      </c>
      <c r="Q15" s="148"/>
      <c r="R15" s="148" t="s">
        <v>94</v>
      </c>
      <c r="S15" s="148"/>
      <c r="T15" s="150"/>
      <c r="U15" s="150"/>
      <c r="V15" s="150"/>
      <c r="W15" s="150"/>
      <c r="X15" s="150"/>
      <c r="Y15" s="150"/>
      <c r="Z15" s="150"/>
      <c r="AA15" s="150"/>
      <c r="AB15" s="43"/>
    </row>
    <row r="16" spans="1:28" s="138" customFormat="1" ht="18" hidden="1" customHeight="1">
      <c r="A16" s="899"/>
      <c r="B16" s="237">
        <v>-10</v>
      </c>
      <c r="C16" s="238"/>
      <c r="D16" s="238"/>
      <c r="E16" s="238">
        <v>-5</v>
      </c>
      <c r="F16" s="238"/>
      <c r="G16" s="238"/>
      <c r="H16" s="238">
        <v>-2</v>
      </c>
      <c r="I16" s="238"/>
      <c r="J16" s="238"/>
      <c r="K16" s="238">
        <v>-3</v>
      </c>
      <c r="L16" s="238"/>
      <c r="M16" s="239"/>
      <c r="Q16" s="43" t="s">
        <v>146</v>
      </c>
      <c r="R16" s="43" t="s">
        <v>90</v>
      </c>
      <c r="S16" s="43"/>
      <c r="T16" s="89"/>
      <c r="U16" s="89"/>
      <c r="V16" s="89"/>
      <c r="W16" s="89"/>
      <c r="X16" s="89"/>
      <c r="Y16" s="89"/>
      <c r="Z16" s="89"/>
      <c r="AA16" s="89"/>
      <c r="AB16" s="43"/>
    </row>
    <row r="17" spans="1:28" s="103" customFormat="1" ht="18" hidden="1" customHeight="1">
      <c r="A17" s="901" t="s">
        <v>22</v>
      </c>
      <c r="B17" s="240">
        <v>1635</v>
      </c>
      <c r="C17" s="241">
        <v>835</v>
      </c>
      <c r="D17" s="241">
        <v>800</v>
      </c>
      <c r="E17" s="241">
        <v>546</v>
      </c>
      <c r="F17" s="241">
        <v>288</v>
      </c>
      <c r="G17" s="241">
        <v>258</v>
      </c>
      <c r="H17" s="241">
        <v>583</v>
      </c>
      <c r="I17" s="241">
        <v>284</v>
      </c>
      <c r="J17" s="241">
        <v>299</v>
      </c>
      <c r="K17" s="241">
        <v>506</v>
      </c>
      <c r="L17" s="241">
        <v>263</v>
      </c>
      <c r="M17" s="242">
        <v>243</v>
      </c>
      <c r="Q17" s="43"/>
      <c r="R17" s="43" t="s">
        <v>92</v>
      </c>
      <c r="S17" s="43"/>
      <c r="T17" s="89"/>
      <c r="U17" s="89"/>
      <c r="V17" s="89"/>
      <c r="W17" s="89"/>
      <c r="X17" s="89"/>
      <c r="Y17" s="89"/>
      <c r="Z17" s="89"/>
      <c r="AA17" s="89"/>
      <c r="AB17" s="43"/>
    </row>
    <row r="18" spans="1:28" s="138" customFormat="1" ht="18" hidden="1" customHeight="1">
      <c r="A18" s="890"/>
      <c r="B18" s="243">
        <v>-7</v>
      </c>
      <c r="C18" s="244"/>
      <c r="D18" s="244"/>
      <c r="E18" s="244">
        <v>-2</v>
      </c>
      <c r="F18" s="244"/>
      <c r="G18" s="244"/>
      <c r="H18" s="244" t="s">
        <v>84</v>
      </c>
      <c r="I18" s="244"/>
      <c r="J18" s="244"/>
      <c r="K18" s="244">
        <v>-5</v>
      </c>
      <c r="L18" s="244"/>
      <c r="M18" s="245"/>
      <c r="Q18" s="148"/>
      <c r="R18" s="148" t="s">
        <v>94</v>
      </c>
      <c r="S18" s="148"/>
      <c r="T18" s="150"/>
      <c r="U18" s="150"/>
      <c r="V18" s="150"/>
      <c r="W18" s="150"/>
      <c r="X18" s="150"/>
      <c r="Y18" s="150"/>
      <c r="Z18" s="150"/>
      <c r="AA18" s="150"/>
      <c r="AB18" s="43"/>
    </row>
    <row r="19" spans="1:28" s="103" customFormat="1" ht="18" hidden="1" customHeight="1">
      <c r="A19" s="890" t="s">
        <v>23</v>
      </c>
      <c r="B19" s="246">
        <v>1688</v>
      </c>
      <c r="C19" s="247">
        <v>861</v>
      </c>
      <c r="D19" s="247">
        <v>827</v>
      </c>
      <c r="E19" s="247">
        <v>552</v>
      </c>
      <c r="F19" s="247">
        <v>286</v>
      </c>
      <c r="G19" s="247">
        <v>266</v>
      </c>
      <c r="H19" s="247">
        <v>547</v>
      </c>
      <c r="I19" s="247">
        <v>288</v>
      </c>
      <c r="J19" s="247">
        <v>259</v>
      </c>
      <c r="K19" s="247">
        <v>589</v>
      </c>
      <c r="L19" s="247">
        <v>287</v>
      </c>
      <c r="M19" s="248">
        <v>302</v>
      </c>
      <c r="Q19" s="43" t="s">
        <v>165</v>
      </c>
      <c r="R19" s="43" t="s">
        <v>90</v>
      </c>
      <c r="S19" s="43"/>
      <c r="T19" s="89"/>
      <c r="U19" s="89"/>
      <c r="V19" s="89"/>
      <c r="W19" s="89"/>
      <c r="X19" s="89"/>
      <c r="Y19" s="89"/>
      <c r="Z19" s="89"/>
      <c r="AA19" s="89"/>
      <c r="AB19" s="43"/>
    </row>
    <row r="20" spans="1:28" s="138" customFormat="1" ht="18" hidden="1" customHeight="1">
      <c r="A20" s="890"/>
      <c r="B20" s="243">
        <v>-5</v>
      </c>
      <c r="C20" s="244"/>
      <c r="D20" s="244"/>
      <c r="E20" s="244">
        <v>-2</v>
      </c>
      <c r="F20" s="244"/>
      <c r="G20" s="244"/>
      <c r="H20" s="244">
        <v>-3</v>
      </c>
      <c r="I20" s="244"/>
      <c r="J20" s="244"/>
      <c r="K20" s="244" t="s">
        <v>84</v>
      </c>
      <c r="L20" s="244"/>
      <c r="M20" s="245"/>
      <c r="Q20" s="43"/>
      <c r="R20" s="43" t="s">
        <v>92</v>
      </c>
      <c r="S20" s="43"/>
      <c r="T20" s="89"/>
      <c r="U20" s="89"/>
      <c r="V20" s="89"/>
      <c r="W20" s="89"/>
      <c r="X20" s="89"/>
      <c r="Y20" s="89"/>
      <c r="Z20" s="89"/>
      <c r="AA20" s="89"/>
      <c r="AB20" s="43"/>
    </row>
    <row r="21" spans="1:28" s="103" customFormat="1" ht="18" hidden="1" customHeight="1">
      <c r="A21" s="890" t="s">
        <v>24</v>
      </c>
      <c r="B21" s="246">
        <v>1643</v>
      </c>
      <c r="C21" s="247">
        <v>865</v>
      </c>
      <c r="D21" s="247">
        <v>778</v>
      </c>
      <c r="E21" s="247">
        <v>539</v>
      </c>
      <c r="F21" s="247">
        <v>291</v>
      </c>
      <c r="G21" s="247">
        <v>248</v>
      </c>
      <c r="H21" s="247">
        <v>558</v>
      </c>
      <c r="I21" s="247">
        <v>288</v>
      </c>
      <c r="J21" s="247">
        <v>270</v>
      </c>
      <c r="K21" s="247">
        <v>546</v>
      </c>
      <c r="L21" s="247">
        <v>286</v>
      </c>
      <c r="M21" s="248">
        <v>260</v>
      </c>
      <c r="Q21" s="148"/>
      <c r="R21" s="148" t="s">
        <v>94</v>
      </c>
      <c r="S21" s="148"/>
      <c r="T21" s="150"/>
      <c r="U21" s="150"/>
      <c r="V21" s="150"/>
      <c r="W21" s="150"/>
      <c r="X21" s="150"/>
      <c r="Y21" s="150"/>
      <c r="Z21" s="150"/>
      <c r="AA21" s="150"/>
      <c r="AB21" s="43"/>
    </row>
    <row r="22" spans="1:28" s="138" customFormat="1" ht="18" hidden="1" customHeight="1">
      <c r="A22" s="890"/>
      <c r="B22" s="243">
        <v>-5</v>
      </c>
      <c r="C22" s="244"/>
      <c r="D22" s="244"/>
      <c r="E22" s="244">
        <v>-1</v>
      </c>
      <c r="F22" s="244"/>
      <c r="G22" s="244"/>
      <c r="H22" s="244">
        <v>-1</v>
      </c>
      <c r="I22" s="244"/>
      <c r="J22" s="244"/>
      <c r="K22" s="244">
        <v>-3</v>
      </c>
      <c r="L22" s="244"/>
      <c r="M22" s="245"/>
    </row>
    <row r="23" spans="1:28" s="103" customFormat="1" ht="18" hidden="1" customHeight="1">
      <c r="A23" s="890" t="s">
        <v>160</v>
      </c>
      <c r="B23" s="220">
        <v>1606</v>
      </c>
      <c r="C23" s="221">
        <v>846</v>
      </c>
      <c r="D23" s="221">
        <v>760</v>
      </c>
      <c r="E23" s="221">
        <v>510</v>
      </c>
      <c r="F23" s="221">
        <v>270</v>
      </c>
      <c r="G23" s="221">
        <v>240</v>
      </c>
      <c r="H23" s="221">
        <v>536</v>
      </c>
      <c r="I23" s="221">
        <v>289</v>
      </c>
      <c r="J23" s="221">
        <v>247</v>
      </c>
      <c r="K23" s="221">
        <v>560</v>
      </c>
      <c r="L23" s="221">
        <v>287</v>
      </c>
      <c r="M23" s="222">
        <v>273</v>
      </c>
    </row>
    <row r="24" spans="1:28" s="138" customFormat="1" ht="18" hidden="1" customHeight="1">
      <c r="A24" s="890"/>
      <c r="B24" s="243">
        <v>-8</v>
      </c>
      <c r="C24" s="244"/>
      <c r="D24" s="244"/>
      <c r="E24" s="244">
        <v>-6</v>
      </c>
      <c r="F24" s="244"/>
      <c r="G24" s="244"/>
      <c r="H24" s="244">
        <v>-1</v>
      </c>
      <c r="I24" s="244"/>
      <c r="J24" s="244"/>
      <c r="K24" s="244">
        <v>-1</v>
      </c>
      <c r="L24" s="244"/>
      <c r="M24" s="245"/>
    </row>
    <row r="25" spans="1:28" s="138" customFormat="1" ht="18" hidden="1" customHeight="1">
      <c r="A25" s="890">
        <v>14</v>
      </c>
      <c r="B25" s="243">
        <v>1603</v>
      </c>
      <c r="C25" s="244">
        <v>856</v>
      </c>
      <c r="D25" s="244">
        <v>747</v>
      </c>
      <c r="E25" s="244">
        <v>552</v>
      </c>
      <c r="F25" s="244">
        <v>296</v>
      </c>
      <c r="G25" s="244">
        <v>256</v>
      </c>
      <c r="H25" s="244">
        <v>513</v>
      </c>
      <c r="I25" s="244">
        <v>271</v>
      </c>
      <c r="J25" s="244">
        <v>242</v>
      </c>
      <c r="K25" s="244">
        <v>538</v>
      </c>
      <c r="L25" s="244">
        <v>289</v>
      </c>
      <c r="M25" s="245">
        <v>249</v>
      </c>
    </row>
    <row r="26" spans="1:28" s="138" customFormat="1" ht="18" hidden="1" customHeight="1">
      <c r="A26" s="890"/>
      <c r="B26" s="243">
        <v>-9</v>
      </c>
      <c r="C26" s="244"/>
      <c r="D26" s="244"/>
      <c r="E26" s="244">
        <v>-3</v>
      </c>
      <c r="F26" s="244"/>
      <c r="G26" s="244"/>
      <c r="H26" s="244">
        <v>-5</v>
      </c>
      <c r="I26" s="244"/>
      <c r="J26" s="244"/>
      <c r="K26" s="244">
        <v>-1</v>
      </c>
      <c r="L26" s="244"/>
      <c r="M26" s="245"/>
    </row>
    <row r="27" spans="1:28" ht="18" customHeight="1">
      <c r="A27" s="890" t="s">
        <v>233</v>
      </c>
      <c r="B27" s="562">
        <f>SUM(C27:D27)</f>
        <v>1506</v>
      </c>
      <c r="C27" s="563">
        <f>SUM(L27+I27+F27)</f>
        <v>786</v>
      </c>
      <c r="D27" s="563">
        <f>SUM(M27+J27+G27)</f>
        <v>720</v>
      </c>
      <c r="E27" s="563">
        <f>SUM(F27:G27)</f>
        <v>515</v>
      </c>
      <c r="F27" s="563">
        <v>257</v>
      </c>
      <c r="G27" s="563">
        <v>258</v>
      </c>
      <c r="H27" s="563">
        <f>SUM(I27:J27)</f>
        <v>482</v>
      </c>
      <c r="I27" s="563">
        <v>253</v>
      </c>
      <c r="J27" s="563">
        <v>229</v>
      </c>
      <c r="K27" s="563">
        <f>SUM(L27:M27)</f>
        <v>509</v>
      </c>
      <c r="L27" s="563">
        <v>276</v>
      </c>
      <c r="M27" s="564">
        <v>233</v>
      </c>
    </row>
    <row r="28" spans="1:28" ht="18" customHeight="1">
      <c r="A28" s="905"/>
      <c r="B28" s="565">
        <f>SUM(E28+H28+K28)</f>
        <v>11</v>
      </c>
      <c r="C28" s="566"/>
      <c r="D28" s="566"/>
      <c r="E28" s="566">
        <v>3</v>
      </c>
      <c r="F28" s="566"/>
      <c r="G28" s="566"/>
      <c r="H28" s="566">
        <v>6</v>
      </c>
      <c r="I28" s="566"/>
      <c r="J28" s="566"/>
      <c r="K28" s="566">
        <v>2</v>
      </c>
      <c r="L28" s="566"/>
      <c r="M28" s="567"/>
    </row>
    <row r="29" spans="1:28" ht="18" customHeight="1">
      <c r="A29" s="890">
        <v>26</v>
      </c>
      <c r="B29" s="568">
        <f>SUM(C29:D29)</f>
        <v>1547</v>
      </c>
      <c r="C29" s="569">
        <f>SUM(F29+I29+L29)</f>
        <v>792</v>
      </c>
      <c r="D29" s="569">
        <f>SUM(M29+J29+G29)</f>
        <v>755</v>
      </c>
      <c r="E29" s="569">
        <f>SUM(F29:G29)</f>
        <v>549</v>
      </c>
      <c r="F29" s="569">
        <v>284</v>
      </c>
      <c r="G29" s="569">
        <v>265</v>
      </c>
      <c r="H29" s="569">
        <f>SUM(I29:J29)</f>
        <v>514</v>
      </c>
      <c r="I29" s="569">
        <v>253</v>
      </c>
      <c r="J29" s="569">
        <v>261</v>
      </c>
      <c r="K29" s="569">
        <f>SUM(L29:M29)</f>
        <v>484</v>
      </c>
      <c r="L29" s="569">
        <v>255</v>
      </c>
      <c r="M29" s="570">
        <v>229</v>
      </c>
    </row>
    <row r="30" spans="1:28" ht="18" customHeight="1">
      <c r="A30" s="905"/>
      <c r="B30" s="565">
        <f>SUM(E30+H30+K30)</f>
        <v>25</v>
      </c>
      <c r="C30" s="566"/>
      <c r="D30" s="566"/>
      <c r="E30" s="566">
        <v>9</v>
      </c>
      <c r="F30" s="566"/>
      <c r="G30" s="566"/>
      <c r="H30" s="566">
        <v>6</v>
      </c>
      <c r="I30" s="566"/>
      <c r="J30" s="566"/>
      <c r="K30" s="566">
        <v>10</v>
      </c>
      <c r="L30" s="566"/>
      <c r="M30" s="567"/>
    </row>
    <row r="31" spans="1:28" ht="18" customHeight="1">
      <c r="A31" s="890">
        <v>27</v>
      </c>
      <c r="B31" s="568">
        <f>SUM(C31:D31)</f>
        <v>1539</v>
      </c>
      <c r="C31" s="569">
        <f>SUM(L31+I31+F31)</f>
        <v>785</v>
      </c>
      <c r="D31" s="569">
        <f>SUM(M31+J31+G31)</f>
        <v>754</v>
      </c>
      <c r="E31" s="569">
        <f>SUM(F31:G31)</f>
        <v>481</v>
      </c>
      <c r="F31" s="569">
        <v>250</v>
      </c>
      <c r="G31" s="569">
        <v>231</v>
      </c>
      <c r="H31" s="569">
        <f>SUM(I31:J31)</f>
        <v>547</v>
      </c>
      <c r="I31" s="569">
        <v>283</v>
      </c>
      <c r="J31" s="569">
        <v>264</v>
      </c>
      <c r="K31" s="569">
        <f>SUM(L31:M31)</f>
        <v>511</v>
      </c>
      <c r="L31" s="569">
        <v>252</v>
      </c>
      <c r="M31" s="570">
        <v>259</v>
      </c>
    </row>
    <row r="32" spans="1:28" ht="18" customHeight="1">
      <c r="A32" s="905"/>
      <c r="B32" s="565">
        <f>SUM(E32+H32+K32)</f>
        <v>26</v>
      </c>
      <c r="C32" s="566"/>
      <c r="D32" s="566"/>
      <c r="E32" s="566">
        <v>10</v>
      </c>
      <c r="F32" s="566"/>
      <c r="G32" s="566"/>
      <c r="H32" s="566">
        <v>9</v>
      </c>
      <c r="I32" s="566"/>
      <c r="J32" s="566"/>
      <c r="K32" s="566">
        <v>7</v>
      </c>
      <c r="L32" s="566"/>
      <c r="M32" s="567"/>
    </row>
    <row r="33" spans="1:13" ht="18" customHeight="1">
      <c r="A33" s="890">
        <v>28</v>
      </c>
      <c r="B33" s="568">
        <f>SUM(C33:D33)</f>
        <v>1498</v>
      </c>
      <c r="C33" s="569">
        <f>SUM(L33+I33+F33)</f>
        <v>767</v>
      </c>
      <c r="D33" s="569">
        <f>SUM(M33+J33+G33)</f>
        <v>731</v>
      </c>
      <c r="E33" s="569">
        <f>SUM(F33:G33)</f>
        <v>470</v>
      </c>
      <c r="F33" s="569">
        <v>237</v>
      </c>
      <c r="G33" s="569">
        <v>233</v>
      </c>
      <c r="H33" s="569">
        <f>SUM(I33:J33)</f>
        <v>483</v>
      </c>
      <c r="I33" s="569">
        <v>250</v>
      </c>
      <c r="J33" s="569">
        <v>233</v>
      </c>
      <c r="K33" s="569">
        <f>SUM(L33:M33)</f>
        <v>545</v>
      </c>
      <c r="L33" s="569">
        <v>280</v>
      </c>
      <c r="M33" s="570">
        <v>265</v>
      </c>
    </row>
    <row r="34" spans="1:13" ht="18" customHeight="1">
      <c r="A34" s="905"/>
      <c r="B34" s="565">
        <f>SUM(E34+H34+K34)</f>
        <v>20</v>
      </c>
      <c r="C34" s="566"/>
      <c r="D34" s="566"/>
      <c r="E34" s="566">
        <v>2</v>
      </c>
      <c r="F34" s="566"/>
      <c r="G34" s="566"/>
      <c r="H34" s="566">
        <v>9</v>
      </c>
      <c r="I34" s="566"/>
      <c r="J34" s="566"/>
      <c r="K34" s="566">
        <v>9</v>
      </c>
      <c r="L34" s="566"/>
      <c r="M34" s="567"/>
    </row>
    <row r="35" spans="1:13" ht="18" customHeight="1">
      <c r="A35" s="890">
        <v>29</v>
      </c>
      <c r="B35" s="568">
        <f>SUM(C35:D35)</f>
        <v>1437</v>
      </c>
      <c r="C35" s="569">
        <f>SUM(F35+I35+L35)</f>
        <v>739</v>
      </c>
      <c r="D35" s="569">
        <f>SUM(M35+J35+G35)</f>
        <v>698</v>
      </c>
      <c r="E35" s="569">
        <f>SUM(F35:G35)</f>
        <v>482</v>
      </c>
      <c r="F35" s="569">
        <v>249</v>
      </c>
      <c r="G35" s="569">
        <v>233</v>
      </c>
      <c r="H35" s="569">
        <f>SUM(I35:J35)</f>
        <v>468</v>
      </c>
      <c r="I35" s="569">
        <v>239</v>
      </c>
      <c r="J35" s="569">
        <v>229</v>
      </c>
      <c r="K35" s="569">
        <f>SUM(L35:M35)</f>
        <v>487</v>
      </c>
      <c r="L35" s="569">
        <v>251</v>
      </c>
      <c r="M35" s="570">
        <v>236</v>
      </c>
    </row>
    <row r="36" spans="1:13" ht="18" customHeight="1">
      <c r="A36" s="905"/>
      <c r="B36" s="565">
        <f>SUM(E36+H36+K36)</f>
        <v>17</v>
      </c>
      <c r="C36" s="566"/>
      <c r="D36" s="566"/>
      <c r="E36" s="566">
        <v>5</v>
      </c>
      <c r="F36" s="566"/>
      <c r="G36" s="566"/>
      <c r="H36" s="566">
        <v>1</v>
      </c>
      <c r="I36" s="566"/>
      <c r="J36" s="566"/>
      <c r="K36" s="566">
        <v>11</v>
      </c>
      <c r="L36" s="566"/>
      <c r="M36" s="567"/>
    </row>
    <row r="37" spans="1:13" s="138" customFormat="1" ht="18" customHeight="1">
      <c r="A37" s="890">
        <v>30</v>
      </c>
      <c r="B37" s="568">
        <f>SUM(C37:D37)</f>
        <v>1382</v>
      </c>
      <c r="C37" s="569">
        <f>SUM(F37+I37+L37)</f>
        <v>712</v>
      </c>
      <c r="D37" s="569">
        <f>SUM(M37+J37+G37)</f>
        <v>670</v>
      </c>
      <c r="E37" s="569">
        <v>429</v>
      </c>
      <c r="F37" s="569">
        <v>221</v>
      </c>
      <c r="G37" s="569">
        <v>208</v>
      </c>
      <c r="H37" s="569">
        <v>487</v>
      </c>
      <c r="I37" s="569">
        <v>251</v>
      </c>
      <c r="J37" s="569">
        <v>236</v>
      </c>
      <c r="K37" s="569">
        <v>466</v>
      </c>
      <c r="L37" s="569">
        <v>240</v>
      </c>
      <c r="M37" s="570">
        <v>226</v>
      </c>
    </row>
    <row r="38" spans="1:13" s="138" customFormat="1" ht="18" customHeight="1">
      <c r="A38" s="905"/>
      <c r="B38" s="565">
        <f>SUM(E38+H38+K38)</f>
        <v>18</v>
      </c>
      <c r="C38" s="566"/>
      <c r="D38" s="566"/>
      <c r="E38" s="566">
        <v>8</v>
      </c>
      <c r="F38" s="566"/>
      <c r="G38" s="566"/>
      <c r="H38" s="566">
        <v>9</v>
      </c>
      <c r="I38" s="566"/>
      <c r="J38" s="566"/>
      <c r="K38" s="566">
        <v>1</v>
      </c>
      <c r="L38" s="566"/>
      <c r="M38" s="567"/>
    </row>
    <row r="39" spans="1:13" s="138" customFormat="1" ht="18" customHeight="1">
      <c r="A39" s="890" t="s">
        <v>161</v>
      </c>
      <c r="B39" s="568">
        <f>SUM(C39:D39)</f>
        <v>1376</v>
      </c>
      <c r="C39" s="569">
        <f>SUM(F39+I39+L39)</f>
        <v>697</v>
      </c>
      <c r="D39" s="569">
        <f>SUM(M39+J39+G39)</f>
        <v>679</v>
      </c>
      <c r="E39" s="569">
        <f>SUM(F39:G39)</f>
        <v>471</v>
      </c>
      <c r="F39" s="569">
        <v>230</v>
      </c>
      <c r="G39" s="569">
        <v>241</v>
      </c>
      <c r="H39" s="569">
        <f>SUM(I39:J39)</f>
        <v>426</v>
      </c>
      <c r="I39" s="569">
        <v>220</v>
      </c>
      <c r="J39" s="569">
        <v>206</v>
      </c>
      <c r="K39" s="569">
        <f>SUM(L39:M39)</f>
        <v>479</v>
      </c>
      <c r="L39" s="569">
        <v>247</v>
      </c>
      <c r="M39" s="570">
        <v>232</v>
      </c>
    </row>
    <row r="40" spans="1:13" s="138" customFormat="1" ht="18" customHeight="1">
      <c r="A40" s="905"/>
      <c r="B40" s="565">
        <f>SUM(E40+H40+K40)</f>
        <v>29</v>
      </c>
      <c r="C40" s="566"/>
      <c r="D40" s="566"/>
      <c r="E40" s="566">
        <v>15</v>
      </c>
      <c r="F40" s="566"/>
      <c r="G40" s="566"/>
      <c r="H40" s="566">
        <v>7</v>
      </c>
      <c r="I40" s="566"/>
      <c r="J40" s="566"/>
      <c r="K40" s="566">
        <v>7</v>
      </c>
      <c r="L40" s="566"/>
      <c r="M40" s="567"/>
    </row>
    <row r="41" spans="1:13" s="138" customFormat="1" ht="18" customHeight="1">
      <c r="A41" s="890">
        <v>2</v>
      </c>
      <c r="B41" s="568">
        <f>SUM(C41:D41)</f>
        <v>1369</v>
      </c>
      <c r="C41" s="569">
        <f>SUM(F41+I41+L41)</f>
        <v>683</v>
      </c>
      <c r="D41" s="569">
        <f>SUM(M41+J41+G41)</f>
        <v>686</v>
      </c>
      <c r="E41" s="569">
        <v>471</v>
      </c>
      <c r="F41" s="569">
        <v>236</v>
      </c>
      <c r="G41" s="569">
        <v>235</v>
      </c>
      <c r="H41" s="569">
        <v>470</v>
      </c>
      <c r="I41" s="569">
        <v>226</v>
      </c>
      <c r="J41" s="569">
        <v>244</v>
      </c>
      <c r="K41" s="569">
        <v>428</v>
      </c>
      <c r="L41" s="569">
        <v>221</v>
      </c>
      <c r="M41" s="570">
        <v>207</v>
      </c>
    </row>
    <row r="42" spans="1:13" s="138" customFormat="1" ht="18" customHeight="1">
      <c r="A42" s="905"/>
      <c r="B42" s="565">
        <f>SUM(E42+H42+K42)</f>
        <v>34</v>
      </c>
      <c r="C42" s="566"/>
      <c r="D42" s="566"/>
      <c r="E42" s="566">
        <v>13</v>
      </c>
      <c r="F42" s="566"/>
      <c r="G42" s="566"/>
      <c r="H42" s="566">
        <v>15</v>
      </c>
      <c r="I42" s="566"/>
      <c r="J42" s="566"/>
      <c r="K42" s="566">
        <v>6</v>
      </c>
      <c r="L42" s="566"/>
      <c r="M42" s="567"/>
    </row>
    <row r="43" spans="1:13" s="103" customFormat="1" ht="18" customHeight="1">
      <c r="A43" s="890">
        <v>3</v>
      </c>
      <c r="B43" s="568">
        <f>SUM(C43:D43)</f>
        <v>1420</v>
      </c>
      <c r="C43" s="569">
        <f>SUM(F43+I43+L43)</f>
        <v>705</v>
      </c>
      <c r="D43" s="569">
        <f>SUM(M43+J43+G43)</f>
        <v>715</v>
      </c>
      <c r="E43" s="569">
        <v>474</v>
      </c>
      <c r="F43" s="569">
        <v>239</v>
      </c>
      <c r="G43" s="569">
        <v>235</v>
      </c>
      <c r="H43" s="569">
        <v>475</v>
      </c>
      <c r="I43" s="569">
        <v>241</v>
      </c>
      <c r="J43" s="569">
        <v>234</v>
      </c>
      <c r="K43" s="569">
        <v>471</v>
      </c>
      <c r="L43" s="569">
        <v>225</v>
      </c>
      <c r="M43" s="570">
        <v>246</v>
      </c>
    </row>
    <row r="44" spans="1:13" s="138" customFormat="1" ht="18" customHeight="1">
      <c r="A44" s="905"/>
      <c r="B44" s="565">
        <f>SUM(E44+H44+K44)</f>
        <v>43</v>
      </c>
      <c r="C44" s="566"/>
      <c r="D44" s="566"/>
      <c r="E44" s="566">
        <v>15</v>
      </c>
      <c r="F44" s="566"/>
      <c r="G44" s="566"/>
      <c r="H44" s="566">
        <v>13</v>
      </c>
      <c r="I44" s="566"/>
      <c r="J44" s="566"/>
      <c r="K44" s="566">
        <v>15</v>
      </c>
      <c r="L44" s="566"/>
      <c r="M44" s="567"/>
    </row>
    <row r="45" spans="1:13" ht="18" customHeight="1">
      <c r="A45" s="890">
        <v>4</v>
      </c>
      <c r="B45" s="568">
        <f>SUM(C45:D45)</f>
        <v>1442</v>
      </c>
      <c r="C45" s="569">
        <f>SUM(F45+I45+L45)</f>
        <v>753</v>
      </c>
      <c r="D45" s="569">
        <f>SUM(M45+J45+G45)</f>
        <v>689</v>
      </c>
      <c r="E45" s="569">
        <v>482</v>
      </c>
      <c r="F45" s="569">
        <v>266</v>
      </c>
      <c r="G45" s="569">
        <v>216</v>
      </c>
      <c r="H45" s="569">
        <v>480</v>
      </c>
      <c r="I45" s="569">
        <v>244</v>
      </c>
      <c r="J45" s="569">
        <v>236</v>
      </c>
      <c r="K45" s="569">
        <v>480</v>
      </c>
      <c r="L45" s="569">
        <v>243</v>
      </c>
      <c r="M45" s="570">
        <v>237</v>
      </c>
    </row>
    <row r="46" spans="1:13" ht="18" customHeight="1">
      <c r="A46" s="906"/>
      <c r="B46" s="571">
        <f>SUM(E46+H46+K46)</f>
        <v>47</v>
      </c>
      <c r="C46" s="572"/>
      <c r="D46" s="572"/>
      <c r="E46" s="572">
        <v>20</v>
      </c>
      <c r="F46" s="572"/>
      <c r="G46" s="572"/>
      <c r="H46" s="572">
        <v>15</v>
      </c>
      <c r="I46" s="572"/>
      <c r="J46" s="572"/>
      <c r="K46" s="572">
        <v>12</v>
      </c>
      <c r="L46" s="572"/>
      <c r="M46" s="573"/>
    </row>
    <row r="47" spans="1:13" ht="18" customHeight="1">
      <c r="A47" s="143" t="s">
        <v>162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140" t="s">
        <v>163</v>
      </c>
    </row>
    <row r="48" spans="1:13" ht="18" customHeight="1"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3" ht="18" customHeight="1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</row>
    <row r="50" spans="1:13" ht="18" customHeight="1">
      <c r="A50" s="72"/>
      <c r="B50" s="72"/>
    </row>
    <row r="51" spans="1:13" ht="18" customHeight="1">
      <c r="A51" s="72"/>
      <c r="B51" s="72"/>
    </row>
    <row r="52" spans="1:13" ht="18" customHeight="1">
      <c r="A52" s="72"/>
      <c r="B52" s="72"/>
    </row>
    <row r="53" spans="1:13" ht="18" customHeight="1">
      <c r="A53" s="72"/>
      <c r="B53" s="72"/>
    </row>
    <row r="54" spans="1:13" ht="18" customHeight="1">
      <c r="A54" s="72"/>
      <c r="B54" s="72"/>
    </row>
    <row r="55" spans="1:13" ht="18" customHeight="1">
      <c r="A55" s="72"/>
      <c r="B55" s="72"/>
    </row>
    <row r="56" spans="1:13">
      <c r="A56" s="72"/>
      <c r="B56" s="72"/>
    </row>
    <row r="57" spans="1:13">
      <c r="A57" s="72"/>
      <c r="B57" s="72"/>
    </row>
    <row r="58" spans="1:13">
      <c r="A58" s="72"/>
      <c r="B58" s="72"/>
    </row>
    <row r="59" spans="1:13">
      <c r="A59" s="72"/>
      <c r="B59" s="72"/>
    </row>
    <row r="60" spans="1:13">
      <c r="A60" s="72"/>
      <c r="B60" s="72"/>
    </row>
    <row r="61" spans="1:13">
      <c r="A61" s="72"/>
      <c r="B61" s="72"/>
    </row>
    <row r="62" spans="1:13" ht="12.75" customHeight="1"/>
    <row r="67" spans="6:13">
      <c r="F67" s="89"/>
      <c r="G67" s="89"/>
      <c r="H67" s="89"/>
      <c r="I67" s="89"/>
      <c r="J67" s="89"/>
      <c r="K67" s="89"/>
      <c r="L67" s="89"/>
      <c r="M67" s="89"/>
    </row>
  </sheetData>
  <mergeCells count="20">
    <mergeCell ref="A29:A30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43:A44"/>
    <mergeCell ref="A45:A46"/>
    <mergeCell ref="A31:A32"/>
    <mergeCell ref="A33:A34"/>
    <mergeCell ref="A35:A36"/>
    <mergeCell ref="A37:A38"/>
    <mergeCell ref="A39:A40"/>
    <mergeCell ref="A41:A42"/>
  </mergeCells>
  <phoneticPr fontId="5"/>
  <printOptions horizontalCentered="1" verticalCentered="1"/>
  <pageMargins left="0.59055118110236227" right="0.59055118110236227" top="0.59055118110236227" bottom="0.78740157480314965" header="0" footer="0"/>
  <pageSetup paperSize="9" scale="90" orientation="portrait" verticalDpi="400" r:id="rId1"/>
  <headerFooter alignWithMargins="0"/>
  <ignoredErrors>
    <ignoredError sqref="B28:B4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0"/>
  <sheetViews>
    <sheetView showGridLines="0" view="pageBreakPreview" topLeftCell="C1" zoomScaleNormal="93" zoomScaleSheetLayoutView="100" workbookViewId="0">
      <selection activeCell="R1" sqref="R1:AV1048576"/>
    </sheetView>
  </sheetViews>
  <sheetFormatPr defaultColWidth="10" defaultRowHeight="12"/>
  <cols>
    <col min="1" max="1" width="10" style="1"/>
    <col min="2" max="2" width="10.125" style="1" customWidth="1"/>
    <col min="3" max="11" width="5.625" style="1" customWidth="1"/>
    <col min="12" max="13" width="7" style="1" customWidth="1"/>
    <col min="14" max="14" width="5.625" style="1" customWidth="1"/>
    <col min="15" max="15" width="6.375" style="43" customWidth="1"/>
    <col min="16" max="16" width="6.625" style="43" customWidth="1"/>
    <col min="17" max="17" width="3.75" style="1" customWidth="1"/>
    <col min="18" max="16384" width="10" style="1"/>
  </cols>
  <sheetData>
    <row r="2" spans="2:16" ht="17.25">
      <c r="B2" s="529" t="s">
        <v>166</v>
      </c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1"/>
      <c r="P2" s="531"/>
    </row>
    <row r="3" spans="2:16">
      <c r="B3" s="530"/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1"/>
      <c r="P3" s="531"/>
    </row>
    <row r="4" spans="2:16" ht="18" customHeight="1"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3"/>
      <c r="P4" s="424" t="s">
        <v>167</v>
      </c>
    </row>
    <row r="5" spans="2:16" ht="30" customHeight="1">
      <c r="B5" s="532" t="s">
        <v>5</v>
      </c>
      <c r="C5" s="533" t="s">
        <v>96</v>
      </c>
      <c r="D5" s="534"/>
      <c r="E5" s="535"/>
      <c r="F5" s="533" t="s">
        <v>97</v>
      </c>
      <c r="G5" s="534"/>
      <c r="H5" s="535"/>
      <c r="I5" s="533" t="s">
        <v>98</v>
      </c>
      <c r="J5" s="534"/>
      <c r="K5" s="535"/>
      <c r="L5" s="533" t="s">
        <v>168</v>
      </c>
      <c r="M5" s="534"/>
      <c r="N5" s="535"/>
      <c r="O5" s="907" t="s">
        <v>169</v>
      </c>
      <c r="P5" s="908"/>
    </row>
    <row r="6" spans="2:16" ht="36">
      <c r="B6" s="536" t="s">
        <v>12</v>
      </c>
      <c r="C6" s="537" t="s">
        <v>72</v>
      </c>
      <c r="D6" s="538" t="s">
        <v>170</v>
      </c>
      <c r="E6" s="539" t="s">
        <v>171</v>
      </c>
      <c r="F6" s="537" t="s">
        <v>72</v>
      </c>
      <c r="G6" s="537" t="s">
        <v>73</v>
      </c>
      <c r="H6" s="537" t="s">
        <v>74</v>
      </c>
      <c r="I6" s="537" t="s">
        <v>72</v>
      </c>
      <c r="J6" s="537" t="s">
        <v>73</v>
      </c>
      <c r="K6" s="537" t="s">
        <v>74</v>
      </c>
      <c r="L6" s="537" t="s">
        <v>72</v>
      </c>
      <c r="M6" s="538" t="s">
        <v>170</v>
      </c>
      <c r="N6" s="539" t="s">
        <v>171</v>
      </c>
      <c r="O6" s="540" t="s">
        <v>170</v>
      </c>
      <c r="P6" s="539" t="s">
        <v>171</v>
      </c>
    </row>
    <row r="7" spans="2:16" ht="18" hidden="1" customHeight="1">
      <c r="B7" s="541" t="s">
        <v>16</v>
      </c>
      <c r="C7" s="514">
        <f>D7+E7</f>
        <v>45</v>
      </c>
      <c r="D7" s="516">
        <v>43</v>
      </c>
      <c r="E7" s="516">
        <v>2</v>
      </c>
      <c r="F7" s="516">
        <f>G7+H7</f>
        <v>79</v>
      </c>
      <c r="G7" s="516">
        <v>46</v>
      </c>
      <c r="H7" s="516">
        <v>33</v>
      </c>
      <c r="I7" s="516">
        <f>J7+K7</f>
        <v>17</v>
      </c>
      <c r="J7" s="516">
        <v>6</v>
      </c>
      <c r="K7" s="516">
        <v>11</v>
      </c>
      <c r="L7" s="542">
        <f>M7+N7</f>
        <v>1601</v>
      </c>
      <c r="M7" s="542">
        <v>1597</v>
      </c>
      <c r="N7" s="542">
        <v>4</v>
      </c>
      <c r="O7" s="542">
        <v>37</v>
      </c>
      <c r="P7" s="543">
        <v>2</v>
      </c>
    </row>
    <row r="8" spans="2:16" ht="18" hidden="1" customHeight="1">
      <c r="B8" s="544" t="s">
        <v>141</v>
      </c>
      <c r="C8" s="181">
        <v>44</v>
      </c>
      <c r="D8" s="182">
        <v>42</v>
      </c>
      <c r="E8" s="182">
        <f>C8-D8</f>
        <v>2</v>
      </c>
      <c r="F8" s="182">
        <f>SUM(G8:H8)</f>
        <v>80</v>
      </c>
      <c r="G8" s="182">
        <v>45</v>
      </c>
      <c r="H8" s="182">
        <v>35</v>
      </c>
      <c r="I8" s="182">
        <f>SUM(J8:K8)</f>
        <v>17</v>
      </c>
      <c r="J8" s="182">
        <v>6</v>
      </c>
      <c r="K8" s="182">
        <v>11</v>
      </c>
      <c r="L8" s="545">
        <v>1552</v>
      </c>
      <c r="M8" s="545">
        <v>1546</v>
      </c>
      <c r="N8" s="545">
        <f>L8-M8</f>
        <v>6</v>
      </c>
      <c r="O8" s="545">
        <f>M8/D8</f>
        <v>36.80952380952381</v>
      </c>
      <c r="P8" s="546">
        <f>N8/E8</f>
        <v>3</v>
      </c>
    </row>
    <row r="9" spans="2:16" ht="18" hidden="1" customHeight="1">
      <c r="B9" s="547">
        <v>6</v>
      </c>
      <c r="C9" s="183">
        <v>43</v>
      </c>
      <c r="D9" s="184">
        <v>41</v>
      </c>
      <c r="E9" s="184">
        <f t="shared" ref="E9:E15" si="0">C9-D9</f>
        <v>2</v>
      </c>
      <c r="F9" s="184">
        <f t="shared" ref="F9:F15" si="1">SUM(G9:H9)</f>
        <v>83</v>
      </c>
      <c r="G9" s="184">
        <v>43</v>
      </c>
      <c r="H9" s="184">
        <v>40</v>
      </c>
      <c r="I9" s="184">
        <f t="shared" ref="I9:I15" si="2">SUM(J9:K9)</f>
        <v>17</v>
      </c>
      <c r="J9" s="184">
        <v>6</v>
      </c>
      <c r="K9" s="184">
        <v>11</v>
      </c>
      <c r="L9" s="548">
        <v>1549</v>
      </c>
      <c r="M9" s="548">
        <v>1544</v>
      </c>
      <c r="N9" s="548">
        <f t="shared" ref="N9:N15" si="3">L9-M9</f>
        <v>5</v>
      </c>
      <c r="O9" s="548">
        <f t="shared" ref="O9:P15" si="4">M9/D9</f>
        <v>37.658536585365852</v>
      </c>
      <c r="P9" s="549">
        <f t="shared" si="4"/>
        <v>2.5</v>
      </c>
    </row>
    <row r="10" spans="2:16" ht="18" hidden="1" customHeight="1">
      <c r="B10" s="547">
        <v>7</v>
      </c>
      <c r="C10" s="183">
        <v>43</v>
      </c>
      <c r="D10" s="184">
        <v>41</v>
      </c>
      <c r="E10" s="184">
        <f t="shared" si="0"/>
        <v>2</v>
      </c>
      <c r="F10" s="184">
        <f t="shared" si="1"/>
        <v>81</v>
      </c>
      <c r="G10" s="184">
        <v>42</v>
      </c>
      <c r="H10" s="184">
        <v>39</v>
      </c>
      <c r="I10" s="184">
        <f t="shared" si="2"/>
        <v>17</v>
      </c>
      <c r="J10" s="184">
        <v>5</v>
      </c>
      <c r="K10" s="184">
        <v>12</v>
      </c>
      <c r="L10" s="548">
        <v>1528</v>
      </c>
      <c r="M10" s="548">
        <v>1522</v>
      </c>
      <c r="N10" s="548">
        <f t="shared" si="3"/>
        <v>6</v>
      </c>
      <c r="O10" s="548">
        <f t="shared" si="4"/>
        <v>37.121951219512198</v>
      </c>
      <c r="P10" s="549">
        <f t="shared" si="4"/>
        <v>3</v>
      </c>
    </row>
    <row r="11" spans="2:16" ht="18" hidden="1" customHeight="1">
      <c r="B11" s="547" t="s">
        <v>172</v>
      </c>
      <c r="C11" s="183">
        <v>42</v>
      </c>
      <c r="D11" s="184">
        <v>40</v>
      </c>
      <c r="E11" s="184">
        <f t="shared" si="0"/>
        <v>2</v>
      </c>
      <c r="F11" s="184">
        <f t="shared" si="1"/>
        <v>79</v>
      </c>
      <c r="G11" s="184">
        <v>43</v>
      </c>
      <c r="H11" s="184">
        <v>36</v>
      </c>
      <c r="I11" s="184">
        <f t="shared" si="2"/>
        <v>17</v>
      </c>
      <c r="J11" s="184">
        <v>6</v>
      </c>
      <c r="K11" s="184">
        <v>11</v>
      </c>
      <c r="L11" s="548">
        <v>1500</v>
      </c>
      <c r="M11" s="548">
        <v>1490</v>
      </c>
      <c r="N11" s="548">
        <f t="shared" si="3"/>
        <v>10</v>
      </c>
      <c r="O11" s="548">
        <f t="shared" si="4"/>
        <v>37.25</v>
      </c>
      <c r="P11" s="549">
        <f t="shared" si="4"/>
        <v>5</v>
      </c>
    </row>
    <row r="12" spans="2:16" ht="21.95" hidden="1" customHeight="1">
      <c r="B12" s="550" t="s">
        <v>173</v>
      </c>
      <c r="C12" s="551">
        <v>44</v>
      </c>
      <c r="D12" s="552">
        <v>42</v>
      </c>
      <c r="E12" s="552">
        <f t="shared" si="0"/>
        <v>2</v>
      </c>
      <c r="F12" s="552">
        <f t="shared" si="1"/>
        <v>84</v>
      </c>
      <c r="G12" s="552">
        <v>42</v>
      </c>
      <c r="H12" s="552">
        <v>42</v>
      </c>
      <c r="I12" s="552">
        <f t="shared" si="2"/>
        <v>16</v>
      </c>
      <c r="J12" s="552">
        <v>6</v>
      </c>
      <c r="K12" s="552">
        <v>10</v>
      </c>
      <c r="L12" s="553">
        <v>1635</v>
      </c>
      <c r="M12" s="553">
        <v>1628</v>
      </c>
      <c r="N12" s="553">
        <f t="shared" si="3"/>
        <v>7</v>
      </c>
      <c r="O12" s="553">
        <f t="shared" si="4"/>
        <v>38.761904761904759</v>
      </c>
      <c r="P12" s="554">
        <f t="shared" si="4"/>
        <v>3.5</v>
      </c>
    </row>
    <row r="13" spans="2:16" ht="21.95" hidden="1" customHeight="1">
      <c r="B13" s="555" t="s">
        <v>23</v>
      </c>
      <c r="C13" s="35">
        <v>46</v>
      </c>
      <c r="D13" s="556">
        <v>44</v>
      </c>
      <c r="E13" s="556">
        <f t="shared" si="0"/>
        <v>2</v>
      </c>
      <c r="F13" s="556">
        <f t="shared" si="1"/>
        <v>85</v>
      </c>
      <c r="G13" s="556">
        <v>45</v>
      </c>
      <c r="H13" s="556">
        <v>40</v>
      </c>
      <c r="I13" s="556">
        <f t="shared" si="2"/>
        <v>13</v>
      </c>
      <c r="J13" s="556">
        <v>5</v>
      </c>
      <c r="K13" s="556">
        <v>8</v>
      </c>
      <c r="L13" s="557">
        <v>1688</v>
      </c>
      <c r="M13" s="557">
        <v>1683</v>
      </c>
      <c r="N13" s="557">
        <f t="shared" si="3"/>
        <v>5</v>
      </c>
      <c r="O13" s="557">
        <f t="shared" si="4"/>
        <v>38.25</v>
      </c>
      <c r="P13" s="558">
        <f t="shared" si="4"/>
        <v>2.5</v>
      </c>
    </row>
    <row r="14" spans="2:16" ht="21.95" hidden="1" customHeight="1">
      <c r="B14" s="541" t="s">
        <v>24</v>
      </c>
      <c r="C14" s="35">
        <v>45</v>
      </c>
      <c r="D14" s="556">
        <v>43</v>
      </c>
      <c r="E14" s="556">
        <f t="shared" si="0"/>
        <v>2</v>
      </c>
      <c r="F14" s="556">
        <f t="shared" si="1"/>
        <v>84</v>
      </c>
      <c r="G14" s="556">
        <v>45</v>
      </c>
      <c r="H14" s="556">
        <v>39</v>
      </c>
      <c r="I14" s="556">
        <f t="shared" si="2"/>
        <v>16</v>
      </c>
      <c r="J14" s="556">
        <v>5</v>
      </c>
      <c r="K14" s="556">
        <v>11</v>
      </c>
      <c r="L14" s="557">
        <v>1643</v>
      </c>
      <c r="M14" s="557">
        <v>1638</v>
      </c>
      <c r="N14" s="557">
        <f t="shared" si="3"/>
        <v>5</v>
      </c>
      <c r="O14" s="557">
        <f t="shared" si="4"/>
        <v>38.093023255813954</v>
      </c>
      <c r="P14" s="558">
        <f t="shared" si="4"/>
        <v>2.5</v>
      </c>
    </row>
    <row r="15" spans="2:16" ht="21.95" hidden="1" customHeight="1">
      <c r="B15" s="555">
        <v>13</v>
      </c>
      <c r="C15" s="35">
        <v>44</v>
      </c>
      <c r="D15" s="556">
        <v>42</v>
      </c>
      <c r="E15" s="556">
        <f t="shared" si="0"/>
        <v>2</v>
      </c>
      <c r="F15" s="556">
        <f t="shared" si="1"/>
        <v>82</v>
      </c>
      <c r="G15" s="556">
        <v>48</v>
      </c>
      <c r="H15" s="556">
        <v>34</v>
      </c>
      <c r="I15" s="556">
        <f t="shared" si="2"/>
        <v>17</v>
      </c>
      <c r="J15" s="556">
        <v>6</v>
      </c>
      <c r="K15" s="556">
        <v>11</v>
      </c>
      <c r="L15" s="557">
        <v>1606</v>
      </c>
      <c r="M15" s="557">
        <v>1598</v>
      </c>
      <c r="N15" s="557">
        <f t="shared" si="3"/>
        <v>8</v>
      </c>
      <c r="O15" s="557">
        <f t="shared" si="4"/>
        <v>38.047619047619051</v>
      </c>
      <c r="P15" s="558">
        <f t="shared" si="4"/>
        <v>4</v>
      </c>
    </row>
    <row r="16" spans="2:16" ht="21.95" hidden="1" customHeight="1">
      <c r="B16" s="555">
        <v>14</v>
      </c>
      <c r="C16" s="35">
        <v>43</v>
      </c>
      <c r="D16" s="556">
        <v>41</v>
      </c>
      <c r="E16" s="556">
        <v>2</v>
      </c>
      <c r="F16" s="556">
        <v>84</v>
      </c>
      <c r="G16" s="556">
        <v>44</v>
      </c>
      <c r="H16" s="556">
        <v>40</v>
      </c>
      <c r="I16" s="556">
        <v>10</v>
      </c>
      <c r="J16" s="556">
        <v>3</v>
      </c>
      <c r="K16" s="556">
        <v>7</v>
      </c>
      <c r="L16" s="557">
        <v>1603</v>
      </c>
      <c r="M16" s="557">
        <v>1594</v>
      </c>
      <c r="N16" s="557">
        <v>9</v>
      </c>
      <c r="O16" s="557">
        <v>39</v>
      </c>
      <c r="P16" s="558">
        <v>5</v>
      </c>
    </row>
    <row r="17" spans="2:16" ht="21.95" customHeight="1">
      <c r="B17" s="35" t="s">
        <v>234</v>
      </c>
      <c r="C17" s="514">
        <v>44</v>
      </c>
      <c r="D17" s="516">
        <v>41</v>
      </c>
      <c r="E17" s="516">
        <v>3</v>
      </c>
      <c r="F17" s="516">
        <v>83</v>
      </c>
      <c r="G17" s="516">
        <v>45</v>
      </c>
      <c r="H17" s="516">
        <v>38</v>
      </c>
      <c r="I17" s="516">
        <v>14</v>
      </c>
      <c r="J17" s="516">
        <v>4</v>
      </c>
      <c r="K17" s="516">
        <v>10</v>
      </c>
      <c r="L17" s="515">
        <v>1506</v>
      </c>
      <c r="M17" s="515">
        <v>1495</v>
      </c>
      <c r="N17" s="515">
        <v>11</v>
      </c>
      <c r="O17" s="515">
        <v>36.463414634146339</v>
      </c>
      <c r="P17" s="527">
        <v>3.6666666666666665</v>
      </c>
    </row>
    <row r="18" spans="2:16" ht="21.95" customHeight="1">
      <c r="B18" s="35">
        <v>26</v>
      </c>
      <c r="C18" s="35">
        <v>46</v>
      </c>
      <c r="D18" s="467">
        <v>42</v>
      </c>
      <c r="E18" s="467">
        <v>4</v>
      </c>
      <c r="F18" s="467">
        <v>86</v>
      </c>
      <c r="G18" s="467">
        <v>46</v>
      </c>
      <c r="H18" s="467">
        <v>40</v>
      </c>
      <c r="I18" s="467">
        <v>15</v>
      </c>
      <c r="J18" s="467">
        <v>5</v>
      </c>
      <c r="K18" s="467">
        <v>10</v>
      </c>
      <c r="L18" s="508">
        <v>1547</v>
      </c>
      <c r="M18" s="508">
        <v>1522</v>
      </c>
      <c r="N18" s="508">
        <v>25</v>
      </c>
      <c r="O18" s="508">
        <v>36.238095238095241</v>
      </c>
      <c r="P18" s="528">
        <v>6.25</v>
      </c>
    </row>
    <row r="19" spans="2:16" ht="21.95" customHeight="1">
      <c r="B19" s="35">
        <v>27</v>
      </c>
      <c r="C19" s="35">
        <v>47</v>
      </c>
      <c r="D19" s="467">
        <v>43</v>
      </c>
      <c r="E19" s="467">
        <v>4</v>
      </c>
      <c r="F19" s="467">
        <v>91</v>
      </c>
      <c r="G19" s="467">
        <v>46</v>
      </c>
      <c r="H19" s="467">
        <v>45</v>
      </c>
      <c r="I19" s="467">
        <v>15</v>
      </c>
      <c r="J19" s="467">
        <v>5</v>
      </c>
      <c r="K19" s="467">
        <v>10</v>
      </c>
      <c r="L19" s="508">
        <v>1539</v>
      </c>
      <c r="M19" s="508">
        <v>1513</v>
      </c>
      <c r="N19" s="508">
        <v>26</v>
      </c>
      <c r="O19" s="508">
        <v>35.186046511627907</v>
      </c>
      <c r="P19" s="528">
        <v>6.5</v>
      </c>
    </row>
    <row r="20" spans="2:16" ht="21.95" customHeight="1">
      <c r="B20" s="35">
        <v>28</v>
      </c>
      <c r="C20" s="35">
        <v>46</v>
      </c>
      <c r="D20" s="467">
        <v>42</v>
      </c>
      <c r="E20" s="467">
        <v>4</v>
      </c>
      <c r="F20" s="467">
        <v>89</v>
      </c>
      <c r="G20" s="467">
        <v>44</v>
      </c>
      <c r="H20" s="467">
        <v>45</v>
      </c>
      <c r="I20" s="467">
        <v>13</v>
      </c>
      <c r="J20" s="467">
        <v>5</v>
      </c>
      <c r="K20" s="467">
        <v>8</v>
      </c>
      <c r="L20" s="508">
        <v>1498</v>
      </c>
      <c r="M20" s="508">
        <v>1478</v>
      </c>
      <c r="N20" s="508">
        <v>20</v>
      </c>
      <c r="O20" s="508">
        <v>35.19047619047619</v>
      </c>
      <c r="P20" s="528">
        <v>5</v>
      </c>
    </row>
    <row r="21" spans="2:16" ht="21.95" customHeight="1">
      <c r="B21" s="35">
        <v>29</v>
      </c>
      <c r="C21" s="35">
        <v>44</v>
      </c>
      <c r="D21" s="467">
        <v>40</v>
      </c>
      <c r="E21" s="467">
        <v>4</v>
      </c>
      <c r="F21" s="467">
        <v>81</v>
      </c>
      <c r="G21" s="467">
        <v>43</v>
      </c>
      <c r="H21" s="467">
        <v>38</v>
      </c>
      <c r="I21" s="467">
        <v>17</v>
      </c>
      <c r="J21" s="467">
        <v>8</v>
      </c>
      <c r="K21" s="467">
        <v>9</v>
      </c>
      <c r="L21" s="508">
        <v>1437</v>
      </c>
      <c r="M21" s="508">
        <v>1420</v>
      </c>
      <c r="N21" s="508">
        <v>17</v>
      </c>
      <c r="O21" s="508">
        <v>35.5</v>
      </c>
      <c r="P21" s="528">
        <v>4.25</v>
      </c>
    </row>
    <row r="22" spans="2:16" ht="21.95" customHeight="1">
      <c r="B22" s="555">
        <v>30</v>
      </c>
      <c r="C22" s="460">
        <v>44</v>
      </c>
      <c r="D22" s="468">
        <v>38</v>
      </c>
      <c r="E22" s="468">
        <v>6</v>
      </c>
      <c r="F22" s="468">
        <v>87</v>
      </c>
      <c r="G22" s="468">
        <v>44</v>
      </c>
      <c r="H22" s="468">
        <v>43</v>
      </c>
      <c r="I22" s="468">
        <v>17</v>
      </c>
      <c r="J22" s="468">
        <v>7</v>
      </c>
      <c r="K22" s="468">
        <v>10</v>
      </c>
      <c r="L22" s="508">
        <v>1380</v>
      </c>
      <c r="M22" s="508">
        <v>1362</v>
      </c>
      <c r="N22" s="508">
        <v>18</v>
      </c>
      <c r="O22" s="508">
        <v>35.842105263157897</v>
      </c>
      <c r="P22" s="528">
        <v>3</v>
      </c>
    </row>
    <row r="23" spans="2:16" ht="21.95" customHeight="1">
      <c r="B23" s="555" t="s">
        <v>143</v>
      </c>
      <c r="C23" s="460">
        <v>44</v>
      </c>
      <c r="D23" s="468">
        <v>38</v>
      </c>
      <c r="E23" s="468">
        <v>6</v>
      </c>
      <c r="F23" s="468">
        <v>85</v>
      </c>
      <c r="G23" s="468">
        <v>45</v>
      </c>
      <c r="H23" s="468">
        <v>40</v>
      </c>
      <c r="I23" s="468">
        <v>16</v>
      </c>
      <c r="J23" s="468">
        <v>5</v>
      </c>
      <c r="K23" s="468">
        <v>11</v>
      </c>
      <c r="L23" s="508">
        <v>1376</v>
      </c>
      <c r="M23" s="508">
        <v>1348</v>
      </c>
      <c r="N23" s="508">
        <v>28</v>
      </c>
      <c r="O23" s="508">
        <v>35.473684210526315</v>
      </c>
      <c r="P23" s="528">
        <v>4.666666666666667</v>
      </c>
    </row>
    <row r="24" spans="2:16" ht="21.95" customHeight="1">
      <c r="B24" s="555">
        <v>2</v>
      </c>
      <c r="C24" s="460">
        <v>45</v>
      </c>
      <c r="D24" s="468">
        <v>38</v>
      </c>
      <c r="E24" s="468">
        <v>7</v>
      </c>
      <c r="F24" s="468">
        <v>83</v>
      </c>
      <c r="G24" s="468">
        <v>44</v>
      </c>
      <c r="H24" s="468">
        <v>39</v>
      </c>
      <c r="I24" s="468">
        <v>16</v>
      </c>
      <c r="J24" s="468">
        <v>5</v>
      </c>
      <c r="K24" s="468">
        <v>11</v>
      </c>
      <c r="L24" s="508">
        <v>1369</v>
      </c>
      <c r="M24" s="508">
        <v>1337</v>
      </c>
      <c r="N24" s="508">
        <v>32</v>
      </c>
      <c r="O24" s="508">
        <v>35.184210526315788</v>
      </c>
      <c r="P24" s="528">
        <v>4.5714285714285712</v>
      </c>
    </row>
    <row r="25" spans="2:16" ht="21.95" customHeight="1">
      <c r="B25" s="555">
        <v>3</v>
      </c>
      <c r="C25" s="460">
        <v>50</v>
      </c>
      <c r="D25" s="468">
        <v>42</v>
      </c>
      <c r="E25" s="468">
        <v>8</v>
      </c>
      <c r="F25" s="468">
        <v>87</v>
      </c>
      <c r="G25" s="468">
        <v>40</v>
      </c>
      <c r="H25" s="468">
        <v>47</v>
      </c>
      <c r="I25" s="468">
        <v>8</v>
      </c>
      <c r="J25" s="468">
        <v>3</v>
      </c>
      <c r="K25" s="468">
        <v>5</v>
      </c>
      <c r="L25" s="508">
        <v>1412</v>
      </c>
      <c r="M25" s="508">
        <v>1369</v>
      </c>
      <c r="N25" s="508">
        <v>43</v>
      </c>
      <c r="O25" s="508">
        <v>32.595238095238095</v>
      </c>
      <c r="P25" s="528">
        <v>5.375</v>
      </c>
    </row>
    <row r="26" spans="2:16" ht="21.95" customHeight="1">
      <c r="B26" s="559">
        <v>4</v>
      </c>
      <c r="C26" s="463">
        <v>49</v>
      </c>
      <c r="D26" s="462">
        <v>42</v>
      </c>
      <c r="E26" s="462">
        <v>7</v>
      </c>
      <c r="F26" s="462">
        <v>74</v>
      </c>
      <c r="G26" s="462">
        <v>37</v>
      </c>
      <c r="H26" s="462">
        <v>37</v>
      </c>
      <c r="I26" s="462">
        <v>8</v>
      </c>
      <c r="J26" s="462">
        <v>2</v>
      </c>
      <c r="K26" s="462">
        <v>6</v>
      </c>
      <c r="L26" s="512">
        <v>1442</v>
      </c>
      <c r="M26" s="512">
        <v>1395</v>
      </c>
      <c r="N26" s="512">
        <v>47</v>
      </c>
      <c r="O26" s="512">
        <v>33.214285714285715</v>
      </c>
      <c r="P26" s="560">
        <v>6.7142857142857144</v>
      </c>
    </row>
    <row r="27" spans="2:16" ht="18" customHeight="1">
      <c r="B27" s="427" t="s">
        <v>174</v>
      </c>
      <c r="C27" s="427"/>
      <c r="D27" s="427"/>
      <c r="E27" s="427"/>
      <c r="F27" s="427"/>
      <c r="G27" s="427"/>
      <c r="H27" s="427"/>
      <c r="I27" s="427"/>
      <c r="J27" s="427"/>
      <c r="K27" s="427"/>
      <c r="L27" s="427"/>
      <c r="M27" s="427"/>
      <c r="N27" s="427"/>
      <c r="O27" s="423"/>
      <c r="P27" s="424" t="s">
        <v>175</v>
      </c>
    </row>
    <row r="28" spans="2:16" ht="18" customHeight="1">
      <c r="B28" s="561" t="s">
        <v>176</v>
      </c>
      <c r="C28" s="427"/>
      <c r="D28" s="427"/>
      <c r="E28" s="427"/>
      <c r="F28" s="427"/>
      <c r="G28" s="427"/>
      <c r="H28" s="427"/>
      <c r="I28" s="427"/>
      <c r="J28" s="427"/>
      <c r="K28" s="427"/>
      <c r="L28" s="427"/>
      <c r="M28" s="427"/>
      <c r="N28" s="427"/>
      <c r="O28" s="423"/>
      <c r="P28" s="423"/>
    </row>
    <row r="30" spans="2:16">
      <c r="L30" s="250"/>
      <c r="M30" s="250"/>
    </row>
  </sheetData>
  <mergeCells count="1">
    <mergeCell ref="O5:P5"/>
  </mergeCells>
  <phoneticPr fontId="5"/>
  <printOptions horizontalCentered="1"/>
  <pageMargins left="0.23622047244094491" right="0.23622047244094491" top="0.74803149606299213" bottom="0.74803149606299213" header="0.31496062992125984" footer="0.31496062992125984"/>
  <pageSetup paperSize="9" scale="89" orientation="landscape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18</vt:i4>
      </vt:variant>
    </vt:vector>
  </HeadingPairs>
  <TitlesOfParts>
    <vt:vector size="42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　14</vt:lpstr>
      <vt:lpstr>　15</vt:lpstr>
      <vt:lpstr>16①②</vt:lpstr>
      <vt:lpstr>③④</vt:lpstr>
      <vt:lpstr>　17</vt:lpstr>
      <vt:lpstr>　18</vt:lpstr>
      <vt:lpstr>19　</vt:lpstr>
      <vt:lpstr>　20</vt:lpstr>
      <vt:lpstr>21</vt:lpstr>
      <vt:lpstr>　22</vt:lpstr>
      <vt:lpstr>'　14'!Print_Area</vt:lpstr>
      <vt:lpstr>'　15'!Print_Area</vt:lpstr>
      <vt:lpstr>'　18'!Print_Area</vt:lpstr>
      <vt:lpstr>'1'!Print_Area</vt:lpstr>
      <vt:lpstr>'10'!Print_Area</vt:lpstr>
      <vt:lpstr>'13'!Print_Area</vt:lpstr>
      <vt:lpstr>'16①②'!Print_Area</vt:lpstr>
      <vt:lpstr>'19　'!Print_Area</vt:lpstr>
      <vt:lpstr>'2'!Print_Area</vt:lpstr>
      <vt:lpstr>'21'!Print_Area</vt:lpstr>
      <vt:lpstr>'3'!Print_Area</vt:lpstr>
      <vt:lpstr>③④!Print_Area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2024-03-19T01:27:31Z</cp:lastPrinted>
  <dcterms:created xsi:type="dcterms:W3CDTF">2024-01-31T06:46:49Z</dcterms:created>
  <dcterms:modified xsi:type="dcterms:W3CDTF">2024-04-11T06:20:34Z</dcterms:modified>
</cp:coreProperties>
</file>